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090" activeTab="0"/>
  </bookViews>
  <sheets>
    <sheet name="zest.wyd.2003" sheetId="1" r:id="rId1"/>
    <sheet name="Arkusz2" sheetId="2" r:id="rId2"/>
    <sheet name="Arkusz3" sheetId="3" r:id="rId3"/>
  </sheets>
  <definedNames>
    <definedName name="_xlnm.Print_Area" localSheetId="0">'zest.wyd.2003'!$A$1:$O$308</definedName>
  </definedNames>
  <calcPr fullCalcOnLoad="1"/>
</workbook>
</file>

<file path=xl/sharedStrings.xml><?xml version="1.0" encoding="utf-8"?>
<sst xmlns="http://schemas.openxmlformats.org/spreadsheetml/2006/main" count="385" uniqueCount="191">
  <si>
    <t>Załącznik Nr 2</t>
  </si>
  <si>
    <t>Dz.</t>
  </si>
  <si>
    <t>Rozdz.</t>
  </si>
  <si>
    <t>Nazwa</t>
  </si>
  <si>
    <t>MIASTO</t>
  </si>
  <si>
    <t>POWIAT</t>
  </si>
  <si>
    <t>OGÓŁEM</t>
  </si>
  <si>
    <t>Plan wg.</t>
  </si>
  <si>
    <t>Plan po</t>
  </si>
  <si>
    <t>Wykonanie</t>
  </si>
  <si>
    <t>%</t>
  </si>
  <si>
    <t>uchw.budż.</t>
  </si>
  <si>
    <t>zmianach</t>
  </si>
  <si>
    <t>6;5</t>
  </si>
  <si>
    <t>10;9</t>
  </si>
  <si>
    <t>14;13</t>
  </si>
  <si>
    <t>ROLNICTWO I ŁOWIECTWO</t>
  </si>
  <si>
    <t>a) wydatki bieżące</t>
  </si>
  <si>
    <t xml:space="preserve">LEŚNICTWO </t>
  </si>
  <si>
    <t xml:space="preserve">Nadzór nad gospodarką leśną </t>
  </si>
  <si>
    <t>TRANSPORT I ŁĄCZNOŚĆ</t>
  </si>
  <si>
    <t>Drogi publiczne w miastach na prawach powiatu</t>
  </si>
  <si>
    <t>b) wydatki majątkowe</t>
  </si>
  <si>
    <t>Drogi publiczne gminne</t>
  </si>
  <si>
    <t>TURYSTYKA</t>
  </si>
  <si>
    <t>Zadania w zakresie upowszechniania turystyki</t>
  </si>
  <si>
    <t>GOSPODARKA MIESZKANIOWA</t>
  </si>
  <si>
    <t>Gospodarka gruntami i nieruchomościami</t>
  </si>
  <si>
    <t>Pozostała działalność</t>
  </si>
  <si>
    <t>DZIAŁALNOŚĆ USŁUGOWA</t>
  </si>
  <si>
    <t>Plany zagospodarowania przestrzennego</t>
  </si>
  <si>
    <t>Prace geodezyjne i kartograficzne ( nieinwestycyjne )</t>
  </si>
  <si>
    <t>Nadzór budowlany</t>
  </si>
  <si>
    <t>ADMINISTRACJA PUBLICZNA</t>
  </si>
  <si>
    <t>Urzędy wojewódzkie</t>
  </si>
  <si>
    <t>Starostwa powiatowe</t>
  </si>
  <si>
    <t>Rady gmin ( miast i miast na prawach powiatu )</t>
  </si>
  <si>
    <t>Urzędy gmin ( miast i miast na prawach powiatu )</t>
  </si>
  <si>
    <t>URZĘDY NACZELNYCH ORGANÓW WŁADZY</t>
  </si>
  <si>
    <t>PAŃSTWOWEJ, KONTROLI I OCHRONY PRAWA</t>
  </si>
  <si>
    <t>ORAZ SĄDOWNICTWA</t>
  </si>
  <si>
    <t>Urzędy naczelnych organów władzy państwowej,</t>
  </si>
  <si>
    <t>kontroli i i ochrony prawa</t>
  </si>
  <si>
    <t>BEZPIECZEŃSTWO PUBLICZNE I OCHRONA</t>
  </si>
  <si>
    <t>PRZECIWPOŻAROWA</t>
  </si>
  <si>
    <t>Komendy Powiatowe PSP</t>
  </si>
  <si>
    <t>Ochotnicze Straże Pożarne</t>
  </si>
  <si>
    <t>Obrona cywilna</t>
  </si>
  <si>
    <t>Straż Miejska</t>
  </si>
  <si>
    <t>OBSŁUGA DŁUGU PUBLICZNEGO</t>
  </si>
  <si>
    <t>Obsługa papierów wartościowych kredytów i pożyczek</t>
  </si>
  <si>
    <t>jednostek samorządu terytorialnego</t>
  </si>
  <si>
    <t>RÓŻNE ROZLICZENIA</t>
  </si>
  <si>
    <t>Różne rozliczenia finansowe</t>
  </si>
  <si>
    <t>Rezerwy ogólne i celowe</t>
  </si>
  <si>
    <t>OŚWIATA I WYCHOWANIE</t>
  </si>
  <si>
    <t>Szkoły podstawowe</t>
  </si>
  <si>
    <t>Szkoły podstawowe specjalne</t>
  </si>
  <si>
    <t>Gimnazja</t>
  </si>
  <si>
    <t>Gimnazja specjalne</t>
  </si>
  <si>
    <t>Dowożenie uczniów do szkół</t>
  </si>
  <si>
    <t>Licea ogólnokształcące</t>
  </si>
  <si>
    <t>Szkoły zawodowe</t>
  </si>
  <si>
    <t>Centra kształcenia ustawicznego i praktycznego oraz</t>
  </si>
  <si>
    <t>ośrodki dokształcania zawodowego</t>
  </si>
  <si>
    <t>SZKOLNICTWO WYŻSZE</t>
  </si>
  <si>
    <t>OCHRONA ZDROWIA</t>
  </si>
  <si>
    <t>Lecznictwo ambulatoryjne</t>
  </si>
  <si>
    <t>Przeciwdziałanie alkoholizmowi</t>
  </si>
  <si>
    <t>Domy pomocy społecznej</t>
  </si>
  <si>
    <t>Ośrodki wsparcia</t>
  </si>
  <si>
    <t>Rodziny zastępcze</t>
  </si>
  <si>
    <t>Dodatki mieszkaniowe</t>
  </si>
  <si>
    <t>Ośrodki pomocy społecznej</t>
  </si>
  <si>
    <t>Zespoły ds. orzekania o stopniu niepełnosprawności</t>
  </si>
  <si>
    <t>EDUKACYJNA OPIEKA WYCHOWAWCZA</t>
  </si>
  <si>
    <t>Przedszkola</t>
  </si>
  <si>
    <t>Poradnie psychologiczno - pedagogiczne oraz inne poradnie</t>
  </si>
  <si>
    <t>specjalistyczne</t>
  </si>
  <si>
    <t>Pomoc materialna dla uczniów</t>
  </si>
  <si>
    <t>GOSPODARKA KOMUNALNA I OCHRONA ŚRODOWISKA</t>
  </si>
  <si>
    <t>Oczyszczanie miast i wsi</t>
  </si>
  <si>
    <t>Utrzymanie zieleni w miastach i gminach</t>
  </si>
  <si>
    <t>Oświetlenie ulic, placów i dróg</t>
  </si>
  <si>
    <t>KULTURA I OCHRONA DZIEDZICTWA NARODOWEGO</t>
  </si>
  <si>
    <t>Domy i ośrodki kultury, swietlice i kluby</t>
  </si>
  <si>
    <t>Biblioteki</t>
  </si>
  <si>
    <t>Muzea</t>
  </si>
  <si>
    <t>KULTURA FIZYCZNA I SPORT</t>
  </si>
  <si>
    <t>Instytucje kultury fizycznej</t>
  </si>
  <si>
    <t>Zadania w zakresie kultury fizycznej i sportu</t>
  </si>
  <si>
    <t>Izby rolnicze</t>
  </si>
  <si>
    <t>Cmentarze</t>
  </si>
  <si>
    <t>Szkoły zawodowe specjalne</t>
  </si>
  <si>
    <t>Dokształcanie i doskonalenie nauczycieli</t>
  </si>
  <si>
    <t>Państwowy Fundusz Rehabilitacji Osób Niepełnosprawnych</t>
  </si>
  <si>
    <t>Melioracje wodne</t>
  </si>
  <si>
    <t>Wpływy z podatku rolnego, podatku leśnego,podatku od czynności cywilnoprawnych, podatków i opłat lokalnych od osób prawnych i innych jednostek organizacyjnych</t>
  </si>
  <si>
    <t>DOCHODY OD OSÓB PRAWNYCH, OD OSÓB FIZYCZNYCH I OD INNYCH JEDNOSTEK NIEPOSIADAJĄCYCH OSOBOWOŚCI PRAWNEJ ORAZ WYDATKI ZWIĄZANE Z ICH POBOREM</t>
  </si>
  <si>
    <t>Rozliczenia z tytułu poręczeń i gwarancji udzielonych przez Skarb Państwa lub jednostkę samorządu terytorialnego</t>
  </si>
  <si>
    <t>Licea Profilowane</t>
  </si>
  <si>
    <t>POMOC SPOŁECZNA</t>
  </si>
  <si>
    <t>Placówki opiekuńczo-wychowawcze</t>
  </si>
  <si>
    <t>w tym: wynagrodzenia i pochodne od wynagrodzeń</t>
  </si>
  <si>
    <t>Świadczenia rodzinne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</si>
  <si>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</si>
  <si>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społeczne</t>
  </si>
  <si>
    <t>Ośrodki adopcyjno-opiekuńcze</t>
  </si>
  <si>
    <t>POZOSTAŁE ZADANIA W ZAKRESIE POLITYKI SPOŁECZNEJ</t>
  </si>
  <si>
    <t xml:space="preserve">Składki na ubezpieczenia zdrowotne oraz świadczenia dla </t>
  </si>
  <si>
    <t>osób nie objętych obowiązkiem ubezpieczenia zdrowotnego</t>
  </si>
  <si>
    <t>Prace geodezyjno-urządzeniowe na potrzeby rolnictwa</t>
  </si>
  <si>
    <t>Ośrodki rewalidacyjno-wychowawcze</t>
  </si>
  <si>
    <t>Komisje poborowe</t>
  </si>
  <si>
    <t>Zwalczanie narkomanii</t>
  </si>
  <si>
    <t>Usługi opiekuńcze i specjalistyczne usługi opiekuńcze</t>
  </si>
  <si>
    <t>Usuwanie skutków klęsk żywiołowych</t>
  </si>
  <si>
    <t>Powiatowe urzędy pracy</t>
  </si>
  <si>
    <t>Internaty i bursy szkolne</t>
  </si>
  <si>
    <t>Wybory do rad gmin, rad powiatów i sejmików województw, wybory wójtów, burmistrzów i prezydentów miast oraz referenda gminne, powiatowe i wojewódzkie</t>
  </si>
  <si>
    <t>Komendy powiatowe Policji</t>
  </si>
  <si>
    <t>Wpływy z podatku rolnego, podatku leśnego, podatku od spadków i darowizn, podatku od czynności cywilnoprawnych oraz podatków i opłat lokalnych od osób fizycznych</t>
  </si>
  <si>
    <t>w tym: dotacje</t>
  </si>
  <si>
    <t>Zakłady opiekuńczo-lecznicze i pielęgnacyjno-opiekuńcze</t>
  </si>
  <si>
    <t>Rehabilitacja zawodowa i społeczna osób niepełnosprawnych</t>
  </si>
  <si>
    <t>Pozostałe zadania w zakresie kultury</t>
  </si>
  <si>
    <t>OGÓŁEM :</t>
  </si>
  <si>
    <t>Zestawienie wykonania wydatków za 2007 rok</t>
  </si>
  <si>
    <t>010</t>
  </si>
  <si>
    <t>020</t>
  </si>
  <si>
    <t>01005</t>
  </si>
  <si>
    <t>01008</t>
  </si>
  <si>
    <t>01030</t>
  </si>
  <si>
    <t>01095</t>
  </si>
  <si>
    <t>02002</t>
  </si>
  <si>
    <t>02095</t>
  </si>
  <si>
    <t>600</t>
  </si>
  <si>
    <t>60015</t>
  </si>
  <si>
    <t>60016</t>
  </si>
  <si>
    <t>630</t>
  </si>
  <si>
    <t>63003</t>
  </si>
  <si>
    <t>700</t>
  </si>
  <si>
    <t>70005</t>
  </si>
  <si>
    <t>70095</t>
  </si>
  <si>
    <t>710</t>
  </si>
  <si>
    <t>750</t>
  </si>
  <si>
    <t>71004</t>
  </si>
  <si>
    <t>71013</t>
  </si>
  <si>
    <t>71015</t>
  </si>
  <si>
    <t>71035</t>
  </si>
  <si>
    <t>75011</t>
  </si>
  <si>
    <t>75020</t>
  </si>
  <si>
    <t>75022</t>
  </si>
  <si>
    <t>75023</t>
  </si>
  <si>
    <t>75095</t>
  </si>
  <si>
    <t>75075</t>
  </si>
  <si>
    <t>Promocja jednostek samorządu terytorialnego</t>
  </si>
  <si>
    <t>75101</t>
  </si>
  <si>
    <t>75108</t>
  </si>
  <si>
    <t>Wybory do Sejmu i Senatu</t>
  </si>
  <si>
    <t>w tym: dotacje podmiotowe</t>
  </si>
  <si>
    <t>w tym: dotacja podmiotowe</t>
  </si>
  <si>
    <t>75702</t>
  </si>
  <si>
    <t>801</t>
  </si>
  <si>
    <t>80101</t>
  </si>
  <si>
    <t>80102</t>
  </si>
  <si>
    <t>80104</t>
  </si>
  <si>
    <t>80110</t>
  </si>
  <si>
    <t>80111</t>
  </si>
  <si>
    <t>80113</t>
  </si>
  <si>
    <t>80120</t>
  </si>
  <si>
    <t>80130</t>
  </si>
  <si>
    <t>80134</t>
  </si>
  <si>
    <t>80140</t>
  </si>
  <si>
    <t>80146</t>
  </si>
  <si>
    <t>80195</t>
  </si>
  <si>
    <t>803</t>
  </si>
  <si>
    <t>80395</t>
  </si>
  <si>
    <t>85220</t>
  </si>
  <si>
    <t>Jednostki specjalistycznego poradnictwa, mieszkania chronione i ośrodki interwencji kryzysowej</t>
  </si>
  <si>
    <t>85406</t>
  </si>
  <si>
    <t xml:space="preserve">w tym: dotacje podmiotowe </t>
  </si>
  <si>
    <t xml:space="preserve">w tym: dotacje </t>
  </si>
  <si>
    <t>900</t>
  </si>
  <si>
    <t>90003</t>
  </si>
  <si>
    <t>90004</t>
  </si>
  <si>
    <t>90015</t>
  </si>
  <si>
    <t>90095</t>
  </si>
  <si>
    <t>92109</t>
  </si>
  <si>
    <t>92604</t>
  </si>
  <si>
    <t>92605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</si>
</sst>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23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16"/>
      <name val="Times New Roman"/>
      <family val="1"/>
    </font>
    <font>
      <sz val="13"/>
      <name val="Arial CE"/>
      <family val="2"/>
    </font>
    <font>
      <sz val="13"/>
      <name val="Times New Roman"/>
      <family val="1"/>
    </font>
    <font>
      <b/>
      <i/>
      <u val="single"/>
      <sz val="12"/>
      <name val="Arial CE"/>
      <family val="2"/>
    </font>
    <font>
      <b/>
      <i/>
      <u val="single"/>
      <sz val="13"/>
      <name val="Arial CE"/>
      <family val="2"/>
    </font>
    <font>
      <b/>
      <i/>
      <u val="single"/>
      <sz val="10"/>
      <name val="Arial CE"/>
      <family val="2"/>
    </font>
    <font>
      <b/>
      <sz val="12"/>
      <name val="Arial CE"/>
      <family val="2"/>
    </font>
    <font>
      <b/>
      <sz val="13"/>
      <name val="Arial CE"/>
      <family val="2"/>
    </font>
    <font>
      <b/>
      <sz val="10"/>
      <name val="Arial CE"/>
      <family val="2"/>
    </font>
    <font>
      <i/>
      <u val="single"/>
      <sz val="12"/>
      <name val="Arial CE"/>
      <family val="2"/>
    </font>
    <font>
      <i/>
      <u val="single"/>
      <sz val="13"/>
      <name val="Arial CE"/>
      <family val="2"/>
    </font>
    <font>
      <i/>
      <u val="single"/>
      <sz val="10"/>
      <name val="Arial CE"/>
      <family val="2"/>
    </font>
    <font>
      <i/>
      <u val="singleAccounting"/>
      <sz val="13"/>
      <name val="Arial CE"/>
      <family val="2"/>
    </font>
    <font>
      <u val="single"/>
      <sz val="13"/>
      <name val="Arial CE"/>
      <family val="2"/>
    </font>
    <font>
      <i/>
      <u val="singleAccounting"/>
      <sz val="12"/>
      <name val="Arial CE"/>
      <family val="2"/>
    </font>
    <font>
      <i/>
      <u val="singleAccounting"/>
      <sz val="10"/>
      <name val="Arial CE"/>
      <family val="2"/>
    </font>
    <font>
      <i/>
      <sz val="13"/>
      <name val="Arial CE"/>
      <family val="2"/>
    </font>
    <font>
      <u val="singleAccounting"/>
      <sz val="13"/>
      <name val="Arial CE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164" fontId="9" fillId="0" borderId="2" xfId="15" applyNumberFormat="1" applyFont="1" applyFill="1" applyBorder="1" applyAlignment="1">
      <alignment horizontal="center" vertical="center"/>
    </xf>
    <xf numFmtId="164" fontId="9" fillId="0" borderId="3" xfId="15" applyNumberFormat="1" applyFont="1" applyFill="1" applyBorder="1" applyAlignment="1">
      <alignment horizontal="center" vertical="center"/>
    </xf>
    <xf numFmtId="164" fontId="9" fillId="0" borderId="4" xfId="15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64" fontId="6" fillId="0" borderId="6" xfId="15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64" fontId="6" fillId="0" borderId="0" xfId="15" applyNumberFormat="1" applyFont="1" applyFill="1" applyBorder="1" applyAlignment="1">
      <alignment horizontal="center" vertical="center"/>
    </xf>
    <xf numFmtId="164" fontId="6" fillId="0" borderId="8" xfId="15" applyNumberFormat="1" applyFont="1" applyFill="1" applyBorder="1" applyAlignment="1">
      <alignment horizontal="center" vertical="center"/>
    </xf>
    <xf numFmtId="164" fontId="6" fillId="0" borderId="9" xfId="15" applyNumberFormat="1" applyFont="1" applyFill="1" applyBorder="1" applyAlignment="1">
      <alignment horizontal="center" vertical="center"/>
    </xf>
    <xf numFmtId="164" fontId="6" fillId="0" borderId="10" xfId="15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64" fontId="6" fillId="0" borderId="13" xfId="15" applyNumberFormat="1" applyFont="1" applyFill="1" applyBorder="1" applyAlignment="1">
      <alignment horizontal="center" vertical="center"/>
    </xf>
    <xf numFmtId="164" fontId="6" fillId="0" borderId="14" xfId="15" applyNumberFormat="1" applyFont="1" applyFill="1" applyBorder="1" applyAlignment="1">
      <alignment horizontal="center" vertical="center"/>
    </xf>
    <xf numFmtId="164" fontId="6" fillId="0" borderId="15" xfId="15" applyNumberFormat="1" applyFont="1" applyFill="1" applyBorder="1" applyAlignment="1">
      <alignment horizontal="center" vertical="center"/>
    </xf>
    <xf numFmtId="164" fontId="12" fillId="0" borderId="16" xfId="15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164" fontId="12" fillId="0" borderId="18" xfId="15" applyNumberFormat="1" applyFont="1" applyFill="1" applyBorder="1" applyAlignment="1">
      <alignment horizontal="center" vertical="center"/>
    </xf>
    <xf numFmtId="164" fontId="12" fillId="0" borderId="19" xfId="15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4" fillId="0" borderId="21" xfId="0" applyFont="1" applyFill="1" applyBorder="1" applyAlignment="1">
      <alignment horizontal="center" vertical="center"/>
    </xf>
    <xf numFmtId="165" fontId="6" fillId="0" borderId="16" xfId="15" applyNumberFormat="1" applyFont="1" applyFill="1" applyBorder="1" applyAlignment="1">
      <alignment horizontal="center" vertical="center"/>
    </xf>
    <xf numFmtId="165" fontId="15" fillId="0" borderId="16" xfId="15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5" fontId="6" fillId="0" borderId="23" xfId="15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164" fontId="4" fillId="0" borderId="0" xfId="15" applyNumberFormat="1" applyFont="1" applyFill="1" applyAlignment="1">
      <alignment horizontal="center" vertical="center"/>
    </xf>
    <xf numFmtId="164" fontId="6" fillId="0" borderId="24" xfId="15" applyNumberFormat="1" applyFont="1" applyFill="1" applyBorder="1" applyAlignment="1">
      <alignment horizontal="center" vertical="center"/>
    </xf>
    <xf numFmtId="164" fontId="6" fillId="0" borderId="16" xfId="15" applyNumberFormat="1" applyFont="1" applyFill="1" applyBorder="1" applyAlignment="1">
      <alignment horizontal="center" vertical="center"/>
    </xf>
    <xf numFmtId="164" fontId="15" fillId="0" borderId="16" xfId="15" applyNumberFormat="1" applyFont="1" applyFill="1" applyBorder="1" applyAlignment="1">
      <alignment horizontal="center" vertical="center"/>
    </xf>
    <xf numFmtId="164" fontId="17" fillId="0" borderId="8" xfId="15" applyNumberFormat="1" applyFont="1" applyFill="1" applyBorder="1" applyAlignment="1">
      <alignment horizontal="center" vertical="center"/>
    </xf>
    <xf numFmtId="164" fontId="15" fillId="0" borderId="8" xfId="15" applyNumberFormat="1" applyFont="1" applyFill="1" applyBorder="1" applyAlignment="1">
      <alignment horizontal="center" vertical="center"/>
    </xf>
    <xf numFmtId="164" fontId="15" fillId="0" borderId="13" xfId="15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164" fontId="17" fillId="0" borderId="16" xfId="15" applyNumberFormat="1" applyFont="1" applyFill="1" applyBorder="1" applyAlignment="1">
      <alignment horizontal="center" vertical="center"/>
    </xf>
    <xf numFmtId="164" fontId="6" fillId="0" borderId="17" xfId="15" applyNumberFormat="1" applyFont="1" applyFill="1" applyBorder="1" applyAlignment="1">
      <alignment horizontal="center" vertical="center"/>
    </xf>
    <xf numFmtId="164" fontId="6" fillId="0" borderId="18" xfId="15" applyNumberFormat="1" applyFont="1" applyFill="1" applyBorder="1" applyAlignment="1">
      <alignment horizontal="center" vertical="center"/>
    </xf>
    <xf numFmtId="164" fontId="17" fillId="0" borderId="9" xfId="15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15" fillId="0" borderId="18" xfId="15" applyNumberFormat="1" applyFont="1" applyFill="1" applyBorder="1" applyAlignment="1">
      <alignment horizontal="center" vertical="center"/>
    </xf>
    <xf numFmtId="164" fontId="15" fillId="0" borderId="9" xfId="15" applyNumberFormat="1" applyFont="1" applyFill="1" applyBorder="1" applyAlignment="1">
      <alignment horizontal="center" vertical="center"/>
    </xf>
    <xf numFmtId="164" fontId="15" fillId="0" borderId="14" xfId="15" applyNumberFormat="1" applyFont="1" applyFill="1" applyBorder="1" applyAlignment="1">
      <alignment horizontal="center" vertical="center"/>
    </xf>
    <xf numFmtId="164" fontId="17" fillId="0" borderId="18" xfId="15" applyNumberFormat="1" applyFont="1" applyFill="1" applyBorder="1" applyAlignment="1">
      <alignment horizontal="center" vertical="center"/>
    </xf>
    <xf numFmtId="164" fontId="17" fillId="0" borderId="21" xfId="15" applyNumberFormat="1" applyFont="1" applyFill="1" applyBorder="1" applyAlignment="1">
      <alignment horizontal="center" vertical="center"/>
    </xf>
    <xf numFmtId="164" fontId="6" fillId="0" borderId="0" xfId="15" applyNumberFormat="1" applyFont="1" applyFill="1" applyAlignment="1">
      <alignment horizontal="center" vertical="center"/>
    </xf>
    <xf numFmtId="164" fontId="6" fillId="0" borderId="21" xfId="15" applyNumberFormat="1" applyFont="1" applyFill="1" applyBorder="1" applyAlignment="1">
      <alignment horizontal="center" vertical="center"/>
    </xf>
    <xf numFmtId="164" fontId="6" fillId="0" borderId="11" xfId="15" applyNumberFormat="1" applyFont="1" applyFill="1" applyBorder="1" applyAlignment="1">
      <alignment horizontal="center" vertical="center"/>
    </xf>
    <xf numFmtId="164" fontId="6" fillId="0" borderId="5" xfId="15" applyNumberFormat="1" applyFont="1" applyFill="1" applyBorder="1" applyAlignment="1">
      <alignment horizontal="center" vertical="center"/>
    </xf>
    <xf numFmtId="165" fontId="6" fillId="0" borderId="9" xfId="15" applyNumberFormat="1" applyFont="1" applyFill="1" applyBorder="1" applyAlignment="1">
      <alignment horizontal="center" vertical="center"/>
    </xf>
    <xf numFmtId="165" fontId="5" fillId="0" borderId="0" xfId="15" applyNumberFormat="1" applyFont="1" applyFill="1" applyAlignment="1">
      <alignment horizontal="center" vertical="center"/>
    </xf>
    <xf numFmtId="165" fontId="7" fillId="0" borderId="0" xfId="15" applyNumberFormat="1" applyFont="1" applyFill="1" applyAlignment="1">
      <alignment horizontal="center" vertical="center"/>
    </xf>
    <xf numFmtId="165" fontId="9" fillId="0" borderId="2" xfId="15" applyNumberFormat="1" applyFont="1" applyFill="1" applyBorder="1" applyAlignment="1">
      <alignment horizontal="center" vertical="center"/>
    </xf>
    <xf numFmtId="165" fontId="6" fillId="0" borderId="5" xfId="15" applyNumberFormat="1" applyFont="1" applyFill="1" applyBorder="1" applyAlignment="1">
      <alignment horizontal="center" vertical="center"/>
    </xf>
    <xf numFmtId="164" fontId="12" fillId="0" borderId="20" xfId="15" applyNumberFormat="1" applyFont="1" applyFill="1" applyBorder="1" applyAlignment="1">
      <alignment horizontal="center" vertical="center"/>
    </xf>
    <xf numFmtId="165" fontId="12" fillId="0" borderId="20" xfId="15" applyNumberFormat="1" applyFont="1" applyFill="1" applyBorder="1" applyAlignment="1">
      <alignment horizontal="center" vertical="center"/>
    </xf>
    <xf numFmtId="165" fontId="6" fillId="0" borderId="20" xfId="15" applyNumberFormat="1" applyFont="1" applyFill="1" applyBorder="1" applyAlignment="1">
      <alignment horizontal="center" vertical="center"/>
    </xf>
    <xf numFmtId="165" fontId="15" fillId="0" borderId="20" xfId="15" applyNumberFormat="1" applyFont="1" applyFill="1" applyBorder="1" applyAlignment="1">
      <alignment horizontal="center" vertical="center"/>
    </xf>
    <xf numFmtId="165" fontId="17" fillId="0" borderId="20" xfId="15" applyNumberFormat="1" applyFont="1" applyFill="1" applyBorder="1" applyAlignment="1">
      <alignment horizontal="center" vertical="center"/>
    </xf>
    <xf numFmtId="165" fontId="6" fillId="0" borderId="21" xfId="15" applyNumberFormat="1" applyFont="1" applyFill="1" applyBorder="1" applyAlignment="1">
      <alignment horizontal="center" vertical="center"/>
    </xf>
    <xf numFmtId="165" fontId="6" fillId="0" borderId="6" xfId="15" applyNumberFormat="1" applyFont="1" applyFill="1" applyBorder="1" applyAlignment="1">
      <alignment horizontal="center" vertical="center"/>
    </xf>
    <xf numFmtId="165" fontId="15" fillId="0" borderId="8" xfId="15" applyNumberFormat="1" applyFont="1" applyFill="1" applyBorder="1" applyAlignment="1">
      <alignment horizontal="center" vertical="center"/>
    </xf>
    <xf numFmtId="165" fontId="15" fillId="0" borderId="13" xfId="15" applyNumberFormat="1" applyFont="1" applyFill="1" applyBorder="1" applyAlignment="1">
      <alignment horizontal="center" vertical="center"/>
    </xf>
    <xf numFmtId="165" fontId="6" fillId="0" borderId="13" xfId="15" applyNumberFormat="1" applyFont="1" applyFill="1" applyBorder="1" applyAlignment="1">
      <alignment horizontal="center" vertical="center"/>
    </xf>
    <xf numFmtId="165" fontId="15" fillId="0" borderId="18" xfId="15" applyNumberFormat="1" applyFont="1" applyFill="1" applyBorder="1" applyAlignment="1">
      <alignment horizontal="center" vertical="center"/>
    </xf>
    <xf numFmtId="165" fontId="6" fillId="0" borderId="18" xfId="15" applyNumberFormat="1" applyFont="1" applyFill="1" applyBorder="1" applyAlignment="1">
      <alignment horizontal="center" vertical="center"/>
    </xf>
    <xf numFmtId="165" fontId="17" fillId="0" borderId="18" xfId="15" applyNumberFormat="1" applyFont="1" applyFill="1" applyBorder="1" applyAlignment="1">
      <alignment horizontal="center" vertical="center"/>
    </xf>
    <xf numFmtId="165" fontId="6" fillId="0" borderId="8" xfId="15" applyNumberFormat="1" applyFont="1" applyFill="1" applyBorder="1" applyAlignment="1">
      <alignment horizontal="center" vertical="center"/>
    </xf>
    <xf numFmtId="165" fontId="6" fillId="0" borderId="14" xfId="15" applyNumberFormat="1" applyFont="1" applyFill="1" applyBorder="1" applyAlignment="1">
      <alignment horizontal="center" vertical="center"/>
    </xf>
    <xf numFmtId="165" fontId="17" fillId="0" borderId="16" xfId="15" applyNumberFormat="1" applyFont="1" applyFill="1" applyBorder="1" applyAlignment="1">
      <alignment horizontal="center" vertical="center"/>
    </xf>
    <xf numFmtId="164" fontId="15" fillId="0" borderId="7" xfId="15" applyNumberFormat="1" applyFont="1" applyFill="1" applyBorder="1" applyAlignment="1">
      <alignment horizontal="center" vertical="center"/>
    </xf>
    <xf numFmtId="164" fontId="15" fillId="0" borderId="22" xfId="15" applyNumberFormat="1" applyFont="1" applyFill="1" applyBorder="1" applyAlignment="1">
      <alignment horizontal="center" vertical="center"/>
    </xf>
    <xf numFmtId="164" fontId="6" fillId="0" borderId="7" xfId="15" applyNumberFormat="1" applyFont="1" applyFill="1" applyBorder="1" applyAlignment="1">
      <alignment horizontal="center" vertical="center"/>
    </xf>
    <xf numFmtId="165" fontId="18" fillId="0" borderId="16" xfId="15" applyNumberFormat="1" applyFont="1" applyFill="1" applyBorder="1" applyAlignment="1">
      <alignment horizontal="center" vertical="center"/>
    </xf>
    <xf numFmtId="164" fontId="15" fillId="0" borderId="21" xfId="15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17" fillId="0" borderId="23" xfId="15" applyNumberFormat="1" applyFont="1" applyFill="1" applyBorder="1" applyAlignment="1">
      <alignment horizontal="center" vertical="center"/>
    </xf>
    <xf numFmtId="165" fontId="15" fillId="0" borderId="23" xfId="15" applyNumberFormat="1" applyFont="1" applyFill="1" applyBorder="1" applyAlignment="1">
      <alignment horizontal="center" vertical="center"/>
    </xf>
    <xf numFmtId="165" fontId="6" fillId="0" borderId="25" xfId="15" applyNumberFormat="1" applyFont="1" applyFill="1" applyBorder="1" applyAlignment="1">
      <alignment horizontal="center" vertical="center"/>
    </xf>
    <xf numFmtId="165" fontId="17" fillId="0" borderId="26" xfId="15" applyNumberFormat="1" applyFont="1" applyFill="1" applyBorder="1" applyAlignment="1">
      <alignment horizontal="center" vertical="center"/>
    </xf>
    <xf numFmtId="165" fontId="17" fillId="0" borderId="10" xfId="15" applyNumberFormat="1" applyFont="1" applyFill="1" applyBorder="1" applyAlignment="1">
      <alignment horizontal="center" vertical="center"/>
    </xf>
    <xf numFmtId="165" fontId="15" fillId="0" borderId="10" xfId="15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19" fillId="0" borderId="13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top"/>
    </xf>
    <xf numFmtId="164" fontId="15" fillId="0" borderId="16" xfId="15" applyNumberFormat="1" applyFont="1" applyFill="1" applyBorder="1" applyAlignment="1">
      <alignment horizontal="center" vertical="top"/>
    </xf>
    <xf numFmtId="165" fontId="15" fillId="0" borderId="16" xfId="15" applyNumberFormat="1" applyFont="1" applyFill="1" applyBorder="1" applyAlignment="1">
      <alignment horizontal="center" vertical="top"/>
    </xf>
    <xf numFmtId="164" fontId="15" fillId="0" borderId="18" xfId="15" applyNumberFormat="1" applyFont="1" applyFill="1" applyBorder="1" applyAlignment="1">
      <alignment horizontal="center" vertical="top"/>
    </xf>
    <xf numFmtId="165" fontId="15" fillId="0" borderId="23" xfId="15" applyNumberFormat="1" applyFont="1" applyFill="1" applyBorder="1" applyAlignment="1">
      <alignment horizontal="center" vertical="top"/>
    </xf>
    <xf numFmtId="0" fontId="16" fillId="0" borderId="0" xfId="0" applyFont="1" applyFill="1" applyAlignment="1">
      <alignment vertical="top"/>
    </xf>
    <xf numFmtId="0" fontId="19" fillId="0" borderId="20" xfId="0" applyFont="1" applyFill="1" applyBorder="1" applyAlignment="1">
      <alignment horizontal="center" vertical="center"/>
    </xf>
    <xf numFmtId="165" fontId="17" fillId="0" borderId="20" xfId="15" applyNumberFormat="1" applyFont="1" applyFill="1" applyBorder="1" applyAlignment="1">
      <alignment horizontal="center" vertical="center"/>
    </xf>
    <xf numFmtId="164" fontId="17" fillId="0" borderId="16" xfId="15" applyNumberFormat="1" applyFont="1" applyFill="1" applyBorder="1" applyAlignment="1">
      <alignment horizontal="center" vertical="center"/>
    </xf>
    <xf numFmtId="165" fontId="17" fillId="0" borderId="23" xfId="15" applyNumberFormat="1" applyFont="1" applyFill="1" applyBorder="1" applyAlignment="1">
      <alignment horizontal="center" vertical="center"/>
    </xf>
    <xf numFmtId="164" fontId="21" fillId="0" borderId="8" xfId="15" applyNumberFormat="1" applyFont="1" applyFill="1" applyBorder="1" applyAlignment="1">
      <alignment horizontal="center" vertical="center"/>
    </xf>
    <xf numFmtId="165" fontId="6" fillId="0" borderId="16" xfId="15" applyNumberFormat="1" applyFont="1" applyFill="1" applyBorder="1" applyAlignment="1">
      <alignment horizontal="center" vertical="center"/>
    </xf>
    <xf numFmtId="164" fontId="17" fillId="0" borderId="18" xfId="15" applyNumberFormat="1" applyFont="1" applyFill="1" applyBorder="1" applyAlignment="1">
      <alignment horizontal="center" vertical="center"/>
    </xf>
    <xf numFmtId="165" fontId="17" fillId="0" borderId="16" xfId="15" applyNumberFormat="1" applyFont="1" applyFill="1" applyBorder="1" applyAlignment="1">
      <alignment horizontal="center" vertical="center"/>
    </xf>
    <xf numFmtId="165" fontId="6" fillId="0" borderId="20" xfId="15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64" fontId="6" fillId="0" borderId="16" xfId="15" applyNumberFormat="1" applyFont="1" applyFill="1" applyBorder="1" applyAlignment="1">
      <alignment horizontal="center" vertical="center"/>
    </xf>
    <xf numFmtId="164" fontId="6" fillId="0" borderId="18" xfId="15" applyNumberFormat="1" applyFont="1" applyFill="1" applyBorder="1" applyAlignment="1">
      <alignment horizontal="center" vertical="center"/>
    </xf>
    <xf numFmtId="164" fontId="6" fillId="0" borderId="8" xfId="15" applyNumberFormat="1" applyFont="1" applyFill="1" applyBorder="1" applyAlignment="1">
      <alignment horizontal="center" vertical="center"/>
    </xf>
    <xf numFmtId="164" fontId="6" fillId="0" borderId="9" xfId="15" applyNumberFormat="1" applyFont="1" applyFill="1" applyBorder="1" applyAlignment="1">
      <alignment horizontal="center" vertical="center"/>
    </xf>
    <xf numFmtId="165" fontId="6" fillId="0" borderId="18" xfId="15" applyNumberFormat="1" applyFont="1" applyFill="1" applyBorder="1" applyAlignment="1">
      <alignment horizontal="center" vertical="center"/>
    </xf>
    <xf numFmtId="165" fontId="17" fillId="0" borderId="18" xfId="15" applyNumberFormat="1" applyFont="1" applyFill="1" applyBorder="1" applyAlignment="1">
      <alignment horizontal="center" vertical="center"/>
    </xf>
    <xf numFmtId="164" fontId="17" fillId="0" borderId="8" xfId="15" applyNumberFormat="1" applyFont="1" applyFill="1" applyBorder="1" applyAlignment="1">
      <alignment horizontal="center" vertical="center"/>
    </xf>
    <xf numFmtId="164" fontId="17" fillId="0" borderId="9" xfId="15" applyNumberFormat="1" applyFont="1" applyFill="1" applyBorder="1" applyAlignment="1">
      <alignment horizontal="center" vertical="center"/>
    </xf>
    <xf numFmtId="165" fontId="17" fillId="0" borderId="8" xfId="15" applyNumberFormat="1" applyFont="1" applyFill="1" applyBorder="1" applyAlignment="1">
      <alignment horizontal="center" vertical="center"/>
    </xf>
    <xf numFmtId="165" fontId="6" fillId="0" borderId="8" xfId="15" applyNumberFormat="1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164" fontId="15" fillId="0" borderId="16" xfId="15" applyNumberFormat="1" applyFont="1" applyFill="1" applyBorder="1" applyAlignment="1">
      <alignment horizontal="center" vertical="center"/>
    </xf>
    <xf numFmtId="164" fontId="15" fillId="0" borderId="18" xfId="15" applyNumberFormat="1" applyFont="1" applyFill="1" applyBorder="1" applyAlignment="1">
      <alignment horizontal="center" vertical="center"/>
    </xf>
    <xf numFmtId="165" fontId="15" fillId="0" borderId="16" xfId="15" applyNumberFormat="1" applyFont="1" applyFill="1" applyBorder="1" applyAlignment="1">
      <alignment horizontal="center" vertical="center"/>
    </xf>
    <xf numFmtId="165" fontId="15" fillId="0" borderId="23" xfId="15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1" fillId="0" borderId="20" xfId="0" applyFont="1" applyFill="1" applyBorder="1" applyAlignment="1">
      <alignment horizontal="center" vertical="center"/>
    </xf>
    <xf numFmtId="165" fontId="12" fillId="0" borderId="16" xfId="15" applyNumberFormat="1" applyFont="1" applyFill="1" applyBorder="1" applyAlignment="1">
      <alignment horizontal="center" vertical="center"/>
    </xf>
    <xf numFmtId="165" fontId="12" fillId="0" borderId="23" xfId="15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165" fontId="12" fillId="0" borderId="8" xfId="15" applyNumberFormat="1" applyFont="1" applyFill="1" applyBorder="1" applyAlignment="1">
      <alignment horizontal="center" vertical="center"/>
    </xf>
    <xf numFmtId="164" fontId="12" fillId="0" borderId="6" xfId="15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165" fontId="12" fillId="0" borderId="18" xfId="15" applyNumberFormat="1" applyFont="1" applyFill="1" applyBorder="1" applyAlignment="1">
      <alignment horizontal="center" vertical="center"/>
    </xf>
    <xf numFmtId="164" fontId="12" fillId="0" borderId="17" xfId="15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165" fontId="12" fillId="0" borderId="16" xfId="15" applyNumberFormat="1" applyFont="1" applyFill="1" applyBorder="1" applyAlignment="1">
      <alignment horizontal="center" vertical="center"/>
    </xf>
    <xf numFmtId="164" fontId="12" fillId="0" borderId="27" xfId="15" applyNumberFormat="1" applyFont="1" applyFill="1" applyBorder="1" applyAlignment="1">
      <alignment horizontal="center" vertical="center"/>
    </xf>
    <xf numFmtId="165" fontId="12" fillId="0" borderId="27" xfId="15" applyNumberFormat="1" applyFont="1" applyFill="1" applyBorder="1" applyAlignment="1">
      <alignment horizontal="center" vertical="center"/>
    </xf>
    <xf numFmtId="165" fontId="12" fillId="0" borderId="28" xfId="15" applyNumberFormat="1" applyFont="1" applyFill="1" applyBorder="1" applyAlignment="1">
      <alignment horizontal="center" vertical="center"/>
    </xf>
    <xf numFmtId="49" fontId="11" fillId="0" borderId="29" xfId="0" applyNumberFormat="1" applyFont="1" applyFill="1" applyBorder="1" applyAlignment="1">
      <alignment horizontal="center" vertical="center"/>
    </xf>
    <xf numFmtId="49" fontId="14" fillId="0" borderId="30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8" fillId="0" borderId="31" xfId="0" applyNumberFormat="1" applyFont="1" applyFill="1" applyBorder="1" applyAlignment="1">
      <alignment horizontal="center" vertical="center"/>
    </xf>
    <xf numFmtId="49" fontId="8" fillId="0" borderId="3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4" fillId="0" borderId="21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9" fillId="0" borderId="30" xfId="0" applyNumberFormat="1" applyFont="1" applyFill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49" fontId="11" fillId="0" borderId="3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4" fillId="0" borderId="30" xfId="0" applyNumberFormat="1" applyFont="1" applyFill="1" applyBorder="1" applyAlignment="1">
      <alignment horizontal="center" vertical="top"/>
    </xf>
    <xf numFmtId="49" fontId="14" fillId="0" borderId="16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center"/>
    </xf>
    <xf numFmtId="49" fontId="14" fillId="0" borderId="30" xfId="0" applyNumberFormat="1" applyFont="1" applyFill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center" vertical="center"/>
    </xf>
    <xf numFmtId="49" fontId="11" fillId="0" borderId="35" xfId="0" applyNumberFormat="1" applyFont="1" applyFill="1" applyBorder="1" applyAlignment="1">
      <alignment horizontal="center" vertical="center"/>
    </xf>
    <xf numFmtId="49" fontId="11" fillId="0" borderId="27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165" fontId="15" fillId="0" borderId="20" xfId="15" applyNumberFormat="1" applyFont="1" applyFill="1" applyBorder="1" applyAlignment="1">
      <alignment horizontal="center" vertical="center"/>
    </xf>
    <xf numFmtId="165" fontId="21" fillId="0" borderId="20" xfId="15" applyNumberFormat="1" applyFont="1" applyFill="1" applyBorder="1" applyAlignment="1">
      <alignment horizontal="center" vertical="center"/>
    </xf>
    <xf numFmtId="165" fontId="21" fillId="0" borderId="16" xfId="15" applyNumberFormat="1" applyFont="1" applyFill="1" applyBorder="1" applyAlignment="1">
      <alignment horizontal="center" vertical="center"/>
    </xf>
    <xf numFmtId="43" fontId="6" fillId="0" borderId="16" xfId="15" applyNumberFormat="1" applyFont="1" applyFill="1" applyBorder="1" applyAlignment="1">
      <alignment horizontal="center" vertical="center"/>
    </xf>
    <xf numFmtId="164" fontId="21" fillId="0" borderId="16" xfId="15" applyNumberFormat="1" applyFont="1" applyFill="1" applyBorder="1" applyAlignment="1">
      <alignment horizontal="center" vertical="center"/>
    </xf>
    <xf numFmtId="164" fontId="21" fillId="0" borderId="18" xfId="15" applyNumberFormat="1" applyFon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165" fontId="21" fillId="0" borderId="16" xfId="15" applyNumberFormat="1" applyFont="1" applyFill="1" applyBorder="1" applyAlignment="1">
      <alignment horizontal="center" vertical="center"/>
    </xf>
    <xf numFmtId="164" fontId="21" fillId="0" borderId="16" xfId="15" applyNumberFormat="1" applyFont="1" applyFill="1" applyBorder="1" applyAlignment="1">
      <alignment horizontal="center" vertical="top"/>
    </xf>
    <xf numFmtId="165" fontId="21" fillId="0" borderId="16" xfId="15" applyNumberFormat="1" applyFont="1" applyFill="1" applyBorder="1" applyAlignment="1">
      <alignment horizontal="center" vertical="top"/>
    </xf>
    <xf numFmtId="164" fontId="21" fillId="0" borderId="9" xfId="15" applyNumberFormat="1" applyFont="1" applyFill="1" applyBorder="1" applyAlignment="1">
      <alignment horizontal="center" vertical="center"/>
    </xf>
    <xf numFmtId="164" fontId="21" fillId="0" borderId="21" xfId="15" applyNumberFormat="1" applyFont="1" applyFill="1" applyBorder="1" applyAlignment="1">
      <alignment horizontal="center" vertical="center"/>
    </xf>
    <xf numFmtId="165" fontId="21" fillId="0" borderId="8" xfId="15" applyNumberFormat="1" applyFont="1" applyFill="1" applyBorder="1" applyAlignment="1">
      <alignment horizontal="center" vertical="center"/>
    </xf>
    <xf numFmtId="165" fontId="21" fillId="0" borderId="18" xfId="15" applyNumberFormat="1" applyFont="1" applyFill="1" applyBorder="1" applyAlignment="1">
      <alignment horizontal="center" vertical="center"/>
    </xf>
    <xf numFmtId="164" fontId="21" fillId="0" borderId="16" xfId="15" applyNumberFormat="1" applyFont="1" applyFill="1" applyBorder="1" applyAlignment="1">
      <alignment horizontal="center" vertical="center"/>
    </xf>
    <xf numFmtId="49" fontId="14" fillId="0" borderId="30" xfId="0" applyNumberFormat="1" applyFont="1" applyFill="1" applyBorder="1" applyAlignment="1">
      <alignment horizontal="center" vertical="top"/>
    </xf>
    <xf numFmtId="49" fontId="14" fillId="0" borderId="20" xfId="0" applyNumberFormat="1" applyFont="1" applyFill="1" applyBorder="1" applyAlignment="1">
      <alignment horizontal="center" vertical="top"/>
    </xf>
    <xf numFmtId="0" fontId="14" fillId="0" borderId="16" xfId="0" applyFont="1" applyFill="1" applyBorder="1" applyAlignment="1">
      <alignment horizontal="center" vertical="top"/>
    </xf>
    <xf numFmtId="164" fontId="15" fillId="0" borderId="16" xfId="15" applyNumberFormat="1" applyFont="1" applyFill="1" applyBorder="1" applyAlignment="1">
      <alignment horizontal="center" vertical="top"/>
    </xf>
    <xf numFmtId="0" fontId="16" fillId="0" borderId="0" xfId="0" applyFont="1" applyFill="1" applyAlignment="1">
      <alignment vertical="top"/>
    </xf>
    <xf numFmtId="164" fontId="21" fillId="0" borderId="16" xfId="15" applyNumberFormat="1" applyFont="1" applyFill="1" applyBorder="1" applyAlignment="1">
      <alignment horizontal="center" vertical="top"/>
    </xf>
    <xf numFmtId="164" fontId="22" fillId="0" borderId="16" xfId="15" applyNumberFormat="1" applyFont="1" applyFill="1" applyBorder="1" applyAlignment="1">
      <alignment horizontal="center" vertical="center"/>
    </xf>
    <xf numFmtId="165" fontId="22" fillId="0" borderId="23" xfId="15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164" fontId="6" fillId="0" borderId="36" xfId="15" applyNumberFormat="1" applyFont="1" applyFill="1" applyBorder="1" applyAlignment="1">
      <alignment horizontal="center" vertical="center"/>
    </xf>
    <xf numFmtId="165" fontId="6" fillId="0" borderId="36" xfId="15" applyNumberFormat="1" applyFont="1" applyFill="1" applyBorder="1" applyAlignment="1">
      <alignment horizontal="center" vertical="center"/>
    </xf>
    <xf numFmtId="165" fontId="12" fillId="0" borderId="36" xfId="15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43" fontId="12" fillId="0" borderId="20" xfId="15" applyFont="1" applyFill="1" applyBorder="1" applyAlignment="1">
      <alignment horizontal="center" vertical="center"/>
    </xf>
    <xf numFmtId="164" fontId="12" fillId="0" borderId="8" xfId="15" applyNumberFormat="1" applyFont="1" applyFill="1" applyBorder="1" applyAlignment="1">
      <alignment horizontal="center" vertical="center"/>
    </xf>
    <xf numFmtId="164" fontId="12" fillId="0" borderId="9" xfId="15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37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164" fontId="12" fillId="0" borderId="7" xfId="15" applyNumberFormat="1" applyFont="1" applyFill="1" applyBorder="1" applyAlignment="1">
      <alignment horizontal="center" vertical="center"/>
    </xf>
    <xf numFmtId="164" fontId="12" fillId="0" borderId="21" xfId="15" applyNumberFormat="1" applyFont="1" applyFill="1" applyBorder="1" applyAlignment="1">
      <alignment horizontal="center" vertical="center"/>
    </xf>
    <xf numFmtId="165" fontId="12" fillId="0" borderId="10" xfId="15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164" fontId="12" fillId="0" borderId="0" xfId="15" applyNumberFormat="1" applyFont="1" applyFill="1" applyBorder="1" applyAlignment="1">
      <alignment horizontal="center" vertical="center"/>
    </xf>
    <xf numFmtId="164" fontId="12" fillId="0" borderId="5" xfId="15" applyNumberFormat="1" applyFont="1" applyFill="1" applyBorder="1" applyAlignment="1">
      <alignment horizontal="center" vertical="center"/>
    </xf>
    <xf numFmtId="164" fontId="12" fillId="0" borderId="12" xfId="15" applyNumberFormat="1" applyFont="1" applyFill="1" applyBorder="1" applyAlignment="1">
      <alignment horizontal="center" vertical="center"/>
    </xf>
    <xf numFmtId="165" fontId="12" fillId="0" borderId="6" xfId="15" applyNumberFormat="1" applyFont="1" applyFill="1" applyBorder="1" applyAlignment="1">
      <alignment horizontal="center" vertical="center"/>
    </xf>
    <xf numFmtId="164" fontId="6" fillId="0" borderId="12" xfId="15" applyNumberFormat="1" applyFont="1" applyFill="1" applyBorder="1" applyAlignment="1">
      <alignment horizontal="center" vertical="center"/>
    </xf>
    <xf numFmtId="165" fontId="6" fillId="0" borderId="15" xfId="15" applyNumberFormat="1" applyFont="1" applyFill="1" applyBorder="1" applyAlignment="1">
      <alignment horizontal="center" vertical="center"/>
    </xf>
    <xf numFmtId="49" fontId="11" fillId="0" borderId="33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64" fontId="12" fillId="0" borderId="13" xfId="15" applyNumberFormat="1" applyFont="1" applyFill="1" applyBorder="1" applyAlignment="1">
      <alignment horizontal="center" vertical="center"/>
    </xf>
    <xf numFmtId="164" fontId="12" fillId="0" borderId="14" xfId="15" applyNumberFormat="1" applyFont="1" applyFill="1" applyBorder="1" applyAlignment="1">
      <alignment horizontal="center" vertical="center"/>
    </xf>
    <xf numFmtId="164" fontId="12" fillId="0" borderId="11" xfId="15" applyNumberFormat="1" applyFont="1" applyFill="1" applyBorder="1" applyAlignment="1">
      <alignment horizontal="center" vertical="center"/>
    </xf>
    <xf numFmtId="165" fontId="12" fillId="0" borderId="13" xfId="15" applyNumberFormat="1" applyFont="1" applyFill="1" applyBorder="1" applyAlignment="1">
      <alignment horizontal="center" vertical="center"/>
    </xf>
    <xf numFmtId="164" fontId="12" fillId="0" borderId="22" xfId="15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8"/>
  <sheetViews>
    <sheetView tabSelected="1" view="pageBreakPreview" zoomScale="75" zoomScaleNormal="75" zoomScaleSheetLayoutView="75" workbookViewId="0" topLeftCell="A13">
      <selection activeCell="H32" sqref="H32"/>
    </sheetView>
  </sheetViews>
  <sheetFormatPr defaultColWidth="9.00390625" defaultRowHeight="12.75"/>
  <cols>
    <col min="1" max="1" width="6.75390625" style="191" customWidth="1"/>
    <col min="2" max="2" width="9.125" style="191" customWidth="1"/>
    <col min="3" max="3" width="69.00390625" style="41" customWidth="1"/>
    <col min="4" max="4" width="19.875" style="41" customWidth="1"/>
    <col min="5" max="5" width="19.375" style="41" customWidth="1"/>
    <col min="6" max="6" width="20.00390625" style="41" customWidth="1"/>
    <col min="7" max="7" width="12.25390625" style="41" customWidth="1"/>
    <col min="8" max="10" width="19.75390625" style="41" customWidth="1"/>
    <col min="11" max="11" width="12.375" style="41" customWidth="1"/>
    <col min="12" max="12" width="20.875" style="41" customWidth="1"/>
    <col min="13" max="13" width="21.125" style="41" customWidth="1"/>
    <col min="14" max="14" width="20.00390625" style="41" customWidth="1"/>
    <col min="15" max="15" width="12.75390625" style="41" customWidth="1"/>
    <col min="16" max="16384" width="9.125" style="1" customWidth="1"/>
  </cols>
  <sheetData>
    <row r="1" spans="1:8" ht="15">
      <c r="A1" s="159"/>
      <c r="B1" s="159"/>
      <c r="C1" s="2"/>
      <c r="D1" s="2"/>
      <c r="E1" s="2"/>
      <c r="F1" s="2"/>
      <c r="G1" s="2"/>
      <c r="H1" s="2"/>
    </row>
    <row r="2" spans="1:13" ht="18">
      <c r="A2" s="159"/>
      <c r="B2" s="159"/>
      <c r="C2" s="2"/>
      <c r="D2" s="2"/>
      <c r="E2" s="2"/>
      <c r="F2" s="2"/>
      <c r="G2" s="2"/>
      <c r="H2" s="2"/>
      <c r="M2" s="98" t="s">
        <v>0</v>
      </c>
    </row>
    <row r="3" spans="1:15" s="3" customFormat="1" ht="20.25">
      <c r="A3" s="245" t="s">
        <v>127</v>
      </c>
      <c r="B3" s="245"/>
      <c r="C3" s="245"/>
      <c r="D3" s="49"/>
      <c r="E3" s="61"/>
      <c r="F3" s="49"/>
      <c r="G3" s="73"/>
      <c r="H3" s="49"/>
      <c r="I3" s="49"/>
      <c r="J3" s="49"/>
      <c r="K3" s="49"/>
      <c r="L3" s="49"/>
      <c r="M3" s="49"/>
      <c r="N3" s="49"/>
      <c r="O3" s="49"/>
    </row>
    <row r="4" spans="1:15" ht="17.25" thickBot="1">
      <c r="A4" s="159"/>
      <c r="B4" s="159"/>
      <c r="C4" s="2"/>
      <c r="D4" s="50"/>
      <c r="E4" s="62"/>
      <c r="F4" s="68"/>
      <c r="G4" s="74"/>
      <c r="H4" s="68"/>
      <c r="I4" s="68"/>
      <c r="J4" s="68"/>
      <c r="K4" s="68"/>
      <c r="L4" s="68"/>
      <c r="M4" s="68"/>
      <c r="N4" s="68"/>
      <c r="O4" s="68"/>
    </row>
    <row r="5" spans="1:15" s="47" customFormat="1" ht="16.5">
      <c r="A5" s="160" t="s">
        <v>1</v>
      </c>
      <c r="B5" s="161" t="s">
        <v>2</v>
      </c>
      <c r="C5" s="4" t="s">
        <v>3</v>
      </c>
      <c r="D5" s="6"/>
      <c r="E5" s="48" t="s">
        <v>4</v>
      </c>
      <c r="F5" s="5"/>
      <c r="G5" s="75"/>
      <c r="H5" s="6"/>
      <c r="I5" s="5" t="s">
        <v>5</v>
      </c>
      <c r="J5" s="5"/>
      <c r="K5" s="5"/>
      <c r="L5" s="6"/>
      <c r="M5" s="5" t="s">
        <v>6</v>
      </c>
      <c r="N5" s="5"/>
      <c r="O5" s="7"/>
    </row>
    <row r="6" spans="1:15" ht="16.5">
      <c r="A6" s="157"/>
      <c r="B6" s="162"/>
      <c r="C6" s="8"/>
      <c r="D6" s="9" t="s">
        <v>7</v>
      </c>
      <c r="E6" s="10" t="s">
        <v>8</v>
      </c>
      <c r="F6" s="11" t="s">
        <v>9</v>
      </c>
      <c r="G6" s="76" t="s">
        <v>10</v>
      </c>
      <c r="H6" s="12" t="s">
        <v>7</v>
      </c>
      <c r="I6" s="12" t="s">
        <v>8</v>
      </c>
      <c r="J6" s="13" t="s">
        <v>9</v>
      </c>
      <c r="K6" s="12" t="s">
        <v>10</v>
      </c>
      <c r="L6" s="11" t="s">
        <v>7</v>
      </c>
      <c r="M6" s="12" t="s">
        <v>8</v>
      </c>
      <c r="N6" s="13" t="s">
        <v>9</v>
      </c>
      <c r="O6" s="14" t="s">
        <v>10</v>
      </c>
    </row>
    <row r="7" spans="1:15" ht="16.5">
      <c r="A7" s="163"/>
      <c r="B7" s="164"/>
      <c r="C7" s="15"/>
      <c r="D7" s="9" t="s">
        <v>11</v>
      </c>
      <c r="E7" s="16" t="s">
        <v>12</v>
      </c>
      <c r="F7" s="11"/>
      <c r="G7" s="76" t="s">
        <v>13</v>
      </c>
      <c r="H7" s="17" t="s">
        <v>11</v>
      </c>
      <c r="I7" s="17" t="s">
        <v>12</v>
      </c>
      <c r="J7" s="18"/>
      <c r="K7" s="9" t="s">
        <v>14</v>
      </c>
      <c r="L7" s="18" t="s">
        <v>11</v>
      </c>
      <c r="M7" s="17" t="s">
        <v>12</v>
      </c>
      <c r="N7" s="18"/>
      <c r="O7" s="19" t="s">
        <v>15</v>
      </c>
    </row>
    <row r="8" spans="1:16" s="25" customFormat="1" ht="16.5">
      <c r="A8" s="154">
        <v>1</v>
      </c>
      <c r="B8" s="165">
        <v>2</v>
      </c>
      <c r="C8" s="192">
        <v>3</v>
      </c>
      <c r="D8" s="20">
        <v>4</v>
      </c>
      <c r="E8" s="21">
        <v>5</v>
      </c>
      <c r="F8" s="22">
        <v>6</v>
      </c>
      <c r="G8" s="77">
        <v>7</v>
      </c>
      <c r="H8" s="20">
        <v>8</v>
      </c>
      <c r="I8" s="20">
        <v>9</v>
      </c>
      <c r="J8" s="22">
        <v>10</v>
      </c>
      <c r="K8" s="20">
        <v>11</v>
      </c>
      <c r="L8" s="22">
        <v>12</v>
      </c>
      <c r="M8" s="20">
        <v>13</v>
      </c>
      <c r="N8" s="22">
        <v>14</v>
      </c>
      <c r="O8" s="23">
        <v>15</v>
      </c>
      <c r="P8" s="24"/>
    </row>
    <row r="9" spans="1:15" s="25" customFormat="1" ht="16.5">
      <c r="A9" s="154" t="s">
        <v>128</v>
      </c>
      <c r="B9" s="221"/>
      <c r="C9" s="140" t="s">
        <v>16</v>
      </c>
      <c r="D9" s="20">
        <f>SUM(D10,D13,D15,D17)</f>
        <v>26000</v>
      </c>
      <c r="E9" s="20">
        <f>SUM(E10,E13,E15,E17)</f>
        <v>47855</v>
      </c>
      <c r="F9" s="20">
        <f>SUM(F10,F13,F15,F17)</f>
        <v>47792</v>
      </c>
      <c r="G9" s="78">
        <f>F9/E9*100</f>
        <v>99.86835231428273</v>
      </c>
      <c r="H9" s="20">
        <f>SUM(H10,H15)</f>
        <v>10000</v>
      </c>
      <c r="I9" s="20">
        <f>SUM(I10,I15)</f>
        <v>10000</v>
      </c>
      <c r="J9" s="22">
        <f>SUM(J10,J15)</f>
        <v>9998</v>
      </c>
      <c r="K9" s="141">
        <f>J9/I9*100</f>
        <v>99.98</v>
      </c>
      <c r="L9" s="22">
        <f>SUM(D9,H9)</f>
        <v>36000</v>
      </c>
      <c r="M9" s="20">
        <f>SUM(E9,I9)</f>
        <v>57855</v>
      </c>
      <c r="N9" s="20">
        <f>SUM(F9,J9)</f>
        <v>57790</v>
      </c>
      <c r="O9" s="142">
        <f>N9/M9*100</f>
        <v>99.88765015988247</v>
      </c>
    </row>
    <row r="10" spans="1:15" s="28" customFormat="1" ht="18.75">
      <c r="A10" s="155"/>
      <c r="B10" s="156" t="s">
        <v>130</v>
      </c>
      <c r="C10" s="27" t="s">
        <v>111</v>
      </c>
      <c r="D10" s="51">
        <f>SUM(D11)</f>
        <v>0</v>
      </c>
      <c r="E10" s="59">
        <f>SUM(E11)</f>
        <v>0</v>
      </c>
      <c r="F10" s="51">
        <f>SUM(F11)</f>
        <v>0</v>
      </c>
      <c r="G10" s="79">
        <v>0</v>
      </c>
      <c r="H10" s="52">
        <f>SUM(H11)</f>
        <v>10000</v>
      </c>
      <c r="I10" s="52">
        <f>SUM(I11)</f>
        <v>10000</v>
      </c>
      <c r="J10" s="120">
        <f>SUM(J11)</f>
        <v>9998</v>
      </c>
      <c r="K10" s="121">
        <v>99.9</v>
      </c>
      <c r="L10" s="66">
        <f>SUM(D10,H10)</f>
        <v>10000</v>
      </c>
      <c r="M10" s="57">
        <f>SUM(E10,I10)</f>
        <v>10000</v>
      </c>
      <c r="N10" s="116">
        <f aca="true" t="shared" si="0" ref="N10:N94">SUM(F10,J10)</f>
        <v>9998</v>
      </c>
      <c r="O10" s="117">
        <v>99.9</v>
      </c>
    </row>
    <row r="11" spans="1:15" ht="16.5">
      <c r="A11" s="157"/>
      <c r="B11" s="170"/>
      <c r="C11" s="29" t="s">
        <v>17</v>
      </c>
      <c r="D11" s="12">
        <v>0</v>
      </c>
      <c r="E11" s="12">
        <v>0</v>
      </c>
      <c r="F11" s="12">
        <v>0</v>
      </c>
      <c r="G11" s="79">
        <v>0</v>
      </c>
      <c r="H11" s="12">
        <v>10000</v>
      </c>
      <c r="I11" s="12">
        <v>10000</v>
      </c>
      <c r="J11" s="13">
        <v>9998</v>
      </c>
      <c r="K11" s="119">
        <v>99.9</v>
      </c>
      <c r="L11" s="59">
        <f aca="true" t="shared" si="1" ref="L11:L44">SUM(D11,H11)</f>
        <v>10000</v>
      </c>
      <c r="M11" s="51">
        <f aca="true" t="shared" si="2" ref="M11:M75">SUM(E11,I11)</f>
        <v>10000</v>
      </c>
      <c r="N11" s="51">
        <f t="shared" si="0"/>
        <v>9998</v>
      </c>
      <c r="O11" s="46">
        <v>99.9</v>
      </c>
    </row>
    <row r="12" spans="1:15" ht="16.5">
      <c r="A12" s="157"/>
      <c r="B12" s="171"/>
      <c r="C12" s="32" t="s">
        <v>103</v>
      </c>
      <c r="D12" s="12">
        <v>0</v>
      </c>
      <c r="E12" s="12">
        <v>0</v>
      </c>
      <c r="F12" s="12">
        <v>0</v>
      </c>
      <c r="G12" s="79">
        <v>0</v>
      </c>
      <c r="H12" s="12">
        <v>0</v>
      </c>
      <c r="I12" s="12">
        <v>5149</v>
      </c>
      <c r="J12" s="13">
        <v>5148</v>
      </c>
      <c r="K12" s="119">
        <v>99.9</v>
      </c>
      <c r="L12" s="59">
        <f t="shared" si="1"/>
        <v>0</v>
      </c>
      <c r="M12" s="51">
        <f t="shared" si="2"/>
        <v>5149</v>
      </c>
      <c r="N12" s="51">
        <f t="shared" si="0"/>
        <v>5148</v>
      </c>
      <c r="O12" s="46">
        <v>99.9</v>
      </c>
    </row>
    <row r="13" spans="1:15" s="28" customFormat="1" ht="18.75">
      <c r="A13" s="155"/>
      <c r="B13" s="156" t="s">
        <v>131</v>
      </c>
      <c r="C13" s="26" t="s">
        <v>96</v>
      </c>
      <c r="D13" s="54">
        <f>SUM(D14)</f>
        <v>20000</v>
      </c>
      <c r="E13" s="54">
        <f>SUM(E14)</f>
        <v>19531</v>
      </c>
      <c r="F13" s="54">
        <f>SUM(F14)</f>
        <v>19470</v>
      </c>
      <c r="G13" s="115">
        <f aca="true" t="shared" si="3" ref="G13:G75">F13/E13*100</f>
        <v>99.68767600225283</v>
      </c>
      <c r="H13" s="118">
        <f>SUM(H14)</f>
        <v>0</v>
      </c>
      <c r="I13" s="118">
        <f>SUM(I14)</f>
        <v>0</v>
      </c>
      <c r="J13" s="118">
        <f>SUM(J14)</f>
        <v>0</v>
      </c>
      <c r="K13" s="35">
        <v>0</v>
      </c>
      <c r="L13" s="63">
        <f t="shared" si="1"/>
        <v>20000</v>
      </c>
      <c r="M13" s="52">
        <f t="shared" si="2"/>
        <v>19531</v>
      </c>
      <c r="N13" s="52">
        <f t="shared" si="0"/>
        <v>19470</v>
      </c>
      <c r="O13" s="100">
        <f>N13*100/M13</f>
        <v>99.68767600225283</v>
      </c>
    </row>
    <row r="14" spans="1:15" ht="16.5">
      <c r="A14" s="157"/>
      <c r="B14" s="158"/>
      <c r="C14" s="29" t="s">
        <v>17</v>
      </c>
      <c r="D14" s="12">
        <v>20000</v>
      </c>
      <c r="E14" s="12">
        <v>19531</v>
      </c>
      <c r="F14" s="12">
        <v>19470</v>
      </c>
      <c r="G14" s="79">
        <f t="shared" si="3"/>
        <v>99.68767600225283</v>
      </c>
      <c r="H14" s="12">
        <v>0</v>
      </c>
      <c r="I14" s="12">
        <v>0</v>
      </c>
      <c r="J14" s="13">
        <v>0</v>
      </c>
      <c r="K14" s="35">
        <v>0</v>
      </c>
      <c r="L14" s="59">
        <f t="shared" si="1"/>
        <v>20000</v>
      </c>
      <c r="M14" s="51">
        <f t="shared" si="2"/>
        <v>19531</v>
      </c>
      <c r="N14" s="51">
        <f t="shared" si="0"/>
        <v>19470</v>
      </c>
      <c r="O14" s="46">
        <f>N14*100/M14</f>
        <v>99.68767600225283</v>
      </c>
    </row>
    <row r="15" spans="1:15" s="28" customFormat="1" ht="16.5" customHeight="1">
      <c r="A15" s="155"/>
      <c r="B15" s="156" t="s">
        <v>132</v>
      </c>
      <c r="C15" s="27" t="s">
        <v>91</v>
      </c>
      <c r="D15" s="52">
        <f>SUM(D16)</f>
        <v>6000</v>
      </c>
      <c r="E15" s="63">
        <f>SUM(E16)</f>
        <v>6469</v>
      </c>
      <c r="F15" s="52">
        <f>SUM(F16)</f>
        <v>6468</v>
      </c>
      <c r="G15" s="80">
        <v>99.9</v>
      </c>
      <c r="H15" s="51">
        <f>SUM(H16)</f>
        <v>0</v>
      </c>
      <c r="I15" s="51">
        <f>SUM(I16)</f>
        <v>0</v>
      </c>
      <c r="J15" s="59">
        <f>SUM(J16)</f>
        <v>0</v>
      </c>
      <c r="K15" s="35">
        <v>0</v>
      </c>
      <c r="L15" s="66">
        <f t="shared" si="1"/>
        <v>6000</v>
      </c>
      <c r="M15" s="57">
        <f t="shared" si="2"/>
        <v>6469</v>
      </c>
      <c r="N15" s="57">
        <f t="shared" si="0"/>
        <v>6468</v>
      </c>
      <c r="O15" s="99">
        <v>99.9</v>
      </c>
    </row>
    <row r="16" spans="1:15" ht="16.5">
      <c r="A16" s="157"/>
      <c r="B16" s="158"/>
      <c r="C16" s="30" t="s">
        <v>17</v>
      </c>
      <c r="D16" s="51">
        <v>6000</v>
      </c>
      <c r="E16" s="51">
        <v>6469</v>
      </c>
      <c r="F16" s="51">
        <v>6468</v>
      </c>
      <c r="G16" s="79">
        <v>99.9</v>
      </c>
      <c r="H16" s="51">
        <v>0</v>
      </c>
      <c r="I16" s="51">
        <v>0</v>
      </c>
      <c r="J16" s="59">
        <v>0</v>
      </c>
      <c r="K16" s="35">
        <v>0</v>
      </c>
      <c r="L16" s="59">
        <f t="shared" si="1"/>
        <v>6000</v>
      </c>
      <c r="M16" s="51">
        <f t="shared" si="2"/>
        <v>6469</v>
      </c>
      <c r="N16" s="12">
        <f t="shared" si="0"/>
        <v>6468</v>
      </c>
      <c r="O16" s="46">
        <v>99.9</v>
      </c>
    </row>
    <row r="17" spans="1:15" s="28" customFormat="1" ht="16.5" customHeight="1">
      <c r="A17" s="155"/>
      <c r="B17" s="156" t="s">
        <v>133</v>
      </c>
      <c r="C17" s="27" t="s">
        <v>28</v>
      </c>
      <c r="D17" s="52">
        <f>SUM(D18)</f>
        <v>0</v>
      </c>
      <c r="E17" s="63">
        <f>SUM(E18)</f>
        <v>21855</v>
      </c>
      <c r="F17" s="52">
        <f>SUM(F18)</f>
        <v>21854</v>
      </c>
      <c r="G17" s="80">
        <v>99.9</v>
      </c>
      <c r="H17" s="51">
        <f>SUM(H18)</f>
        <v>0</v>
      </c>
      <c r="I17" s="51">
        <f>SUM(I18)</f>
        <v>0</v>
      </c>
      <c r="J17" s="59">
        <f>SUM(J18)</f>
        <v>0</v>
      </c>
      <c r="K17" s="35">
        <v>0</v>
      </c>
      <c r="L17" s="66">
        <f aca="true" t="shared" si="4" ref="L17:N18">SUM(D17,H17)</f>
        <v>0</v>
      </c>
      <c r="M17" s="57">
        <f t="shared" si="4"/>
        <v>21855</v>
      </c>
      <c r="N17" s="57">
        <f t="shared" si="4"/>
        <v>21854</v>
      </c>
      <c r="O17" s="99">
        <v>99.9</v>
      </c>
    </row>
    <row r="18" spans="1:15" ht="16.5">
      <c r="A18" s="157"/>
      <c r="B18" s="158"/>
      <c r="C18" s="30" t="s">
        <v>17</v>
      </c>
      <c r="D18" s="51">
        <v>0</v>
      </c>
      <c r="E18" s="51">
        <v>21855</v>
      </c>
      <c r="F18" s="51">
        <v>21854</v>
      </c>
      <c r="G18" s="79">
        <v>99.9</v>
      </c>
      <c r="H18" s="51">
        <v>0</v>
      </c>
      <c r="I18" s="51">
        <v>0</v>
      </c>
      <c r="J18" s="59">
        <v>0</v>
      </c>
      <c r="K18" s="35">
        <v>0</v>
      </c>
      <c r="L18" s="59">
        <f t="shared" si="4"/>
        <v>0</v>
      </c>
      <c r="M18" s="51">
        <f t="shared" si="4"/>
        <v>21855</v>
      </c>
      <c r="N18" s="12">
        <f t="shared" si="4"/>
        <v>21854</v>
      </c>
      <c r="O18" s="46">
        <v>99.9</v>
      </c>
    </row>
    <row r="19" spans="1:15" s="25" customFormat="1" ht="16.5">
      <c r="A19" s="154" t="s">
        <v>129</v>
      </c>
      <c r="B19" s="165"/>
      <c r="C19" s="140" t="s">
        <v>18</v>
      </c>
      <c r="D19" s="20">
        <f>SUM(D20,D22)</f>
        <v>9000</v>
      </c>
      <c r="E19" s="20">
        <f>SUM(E20,E22)</f>
        <v>9000</v>
      </c>
      <c r="F19" s="20">
        <f>SUM(F20,F22)</f>
        <v>7332</v>
      </c>
      <c r="G19" s="222">
        <f t="shared" si="3"/>
        <v>81.46666666666667</v>
      </c>
      <c r="H19" s="20">
        <f>SUM(H20,H22)</f>
        <v>0</v>
      </c>
      <c r="I19" s="20">
        <f>SUM(I20,I22)</f>
        <v>0</v>
      </c>
      <c r="J19" s="20">
        <f>SUM(J20,J22)</f>
        <v>0</v>
      </c>
      <c r="K19" s="141">
        <v>0</v>
      </c>
      <c r="L19" s="22">
        <f t="shared" si="1"/>
        <v>9000</v>
      </c>
      <c r="M19" s="20">
        <f t="shared" si="2"/>
        <v>9000</v>
      </c>
      <c r="N19" s="20">
        <f t="shared" si="0"/>
        <v>7332</v>
      </c>
      <c r="O19" s="142">
        <f>N19*100/M19</f>
        <v>81.46666666666667</v>
      </c>
    </row>
    <row r="20" spans="1:15" s="139" customFormat="1" ht="16.5">
      <c r="A20" s="187"/>
      <c r="B20" s="188" t="s">
        <v>134</v>
      </c>
      <c r="C20" s="134" t="s">
        <v>19</v>
      </c>
      <c r="D20" s="135">
        <f>SUM(D21)</f>
        <v>5000</v>
      </c>
      <c r="E20" s="136">
        <f>SUM(E21)</f>
        <v>4903</v>
      </c>
      <c r="F20" s="135">
        <f>SUM(F21)</f>
        <v>3235</v>
      </c>
      <c r="G20" s="193">
        <f t="shared" si="3"/>
        <v>65.98001223740567</v>
      </c>
      <c r="H20" s="124">
        <f>SUM(H21)</f>
        <v>0</v>
      </c>
      <c r="I20" s="124">
        <f>SUM(I21)</f>
        <v>0</v>
      </c>
      <c r="J20" s="125">
        <f>SUM(J21)</f>
        <v>0</v>
      </c>
      <c r="K20" s="119">
        <v>0</v>
      </c>
      <c r="L20" s="136">
        <f t="shared" si="1"/>
        <v>5000</v>
      </c>
      <c r="M20" s="135">
        <f t="shared" si="2"/>
        <v>4903</v>
      </c>
      <c r="N20" s="135">
        <f t="shared" si="0"/>
        <v>3235</v>
      </c>
      <c r="O20" s="138">
        <f aca="true" t="shared" si="5" ref="O20:O27">N20*100/M20</f>
        <v>65.98001223740567</v>
      </c>
    </row>
    <row r="21" spans="1:15" s="33" customFormat="1" ht="16.5">
      <c r="A21" s="157"/>
      <c r="B21" s="167"/>
      <c r="C21" s="32" t="s">
        <v>17</v>
      </c>
      <c r="D21" s="12">
        <v>5000</v>
      </c>
      <c r="E21" s="13">
        <v>4903</v>
      </c>
      <c r="F21" s="12">
        <v>3235</v>
      </c>
      <c r="G21" s="122">
        <f t="shared" si="3"/>
        <v>65.98001223740567</v>
      </c>
      <c r="H21" s="126">
        <v>0</v>
      </c>
      <c r="I21" s="126">
        <v>0</v>
      </c>
      <c r="J21" s="127">
        <v>0</v>
      </c>
      <c r="K21" s="119">
        <v>0</v>
      </c>
      <c r="L21" s="59">
        <f t="shared" si="1"/>
        <v>5000</v>
      </c>
      <c r="M21" s="51">
        <f t="shared" si="2"/>
        <v>4903</v>
      </c>
      <c r="N21" s="51">
        <f t="shared" si="0"/>
        <v>3235</v>
      </c>
      <c r="O21" s="46">
        <f t="shared" si="5"/>
        <v>65.98001223740567</v>
      </c>
    </row>
    <row r="22" spans="1:15" s="28" customFormat="1" ht="18.75">
      <c r="A22" s="155"/>
      <c r="B22" s="166" t="s">
        <v>135</v>
      </c>
      <c r="C22" s="34" t="s">
        <v>28</v>
      </c>
      <c r="D22" s="54">
        <f>SUM(D23)</f>
        <v>4000</v>
      </c>
      <c r="E22" s="54">
        <f>SUM(E23)</f>
        <v>4097</v>
      </c>
      <c r="F22" s="54">
        <f>SUM(F23)</f>
        <v>4097</v>
      </c>
      <c r="G22" s="81">
        <f t="shared" si="3"/>
        <v>100</v>
      </c>
      <c r="H22" s="126">
        <f>SUM(H23)</f>
        <v>0</v>
      </c>
      <c r="I22" s="126">
        <f>SUM(I23)</f>
        <v>0</v>
      </c>
      <c r="J22" s="126">
        <v>0</v>
      </c>
      <c r="K22" s="119">
        <v>0</v>
      </c>
      <c r="L22" s="63">
        <f t="shared" si="1"/>
        <v>4000</v>
      </c>
      <c r="M22" s="52">
        <f t="shared" si="2"/>
        <v>4097</v>
      </c>
      <c r="N22" s="52">
        <f t="shared" si="0"/>
        <v>4097</v>
      </c>
      <c r="O22" s="100">
        <f t="shared" si="5"/>
        <v>100</v>
      </c>
    </row>
    <row r="23" spans="1:15" s="33" customFormat="1" ht="16.5">
      <c r="A23" s="157"/>
      <c r="B23" s="167"/>
      <c r="C23" s="32" t="s">
        <v>17</v>
      </c>
      <c r="D23" s="12">
        <v>4000</v>
      </c>
      <c r="E23" s="13">
        <v>4097</v>
      </c>
      <c r="F23" s="12">
        <v>4097</v>
      </c>
      <c r="G23" s="79">
        <f t="shared" si="3"/>
        <v>100</v>
      </c>
      <c r="H23" s="126">
        <v>0</v>
      </c>
      <c r="I23" s="126">
        <v>0</v>
      </c>
      <c r="J23" s="126">
        <v>0</v>
      </c>
      <c r="K23" s="119">
        <v>0</v>
      </c>
      <c r="L23" s="59">
        <f t="shared" si="1"/>
        <v>4000</v>
      </c>
      <c r="M23" s="51">
        <f t="shared" si="2"/>
        <v>4097</v>
      </c>
      <c r="N23" s="51">
        <f t="shared" si="0"/>
        <v>4097</v>
      </c>
      <c r="O23" s="46">
        <f t="shared" si="5"/>
        <v>100</v>
      </c>
    </row>
    <row r="24" spans="1:15" s="25" customFormat="1" ht="16.5">
      <c r="A24" s="154" t="s">
        <v>136</v>
      </c>
      <c r="B24" s="165"/>
      <c r="C24" s="140" t="s">
        <v>20</v>
      </c>
      <c r="D24" s="20">
        <f>SUM(D25,D28)</f>
        <v>1100000</v>
      </c>
      <c r="E24" s="22">
        <f>SUM(E25,E28)</f>
        <v>1773953</v>
      </c>
      <c r="F24" s="20">
        <f>SUM(F25,F28)</f>
        <v>1773950</v>
      </c>
      <c r="G24" s="78">
        <v>99.9</v>
      </c>
      <c r="H24" s="20">
        <f>SUM(H25,H28)</f>
        <v>19079081</v>
      </c>
      <c r="I24" s="20">
        <f>SUM(I25,I28)</f>
        <v>19050175</v>
      </c>
      <c r="J24" s="22">
        <f>SUM(J25,J28)</f>
        <v>11622458</v>
      </c>
      <c r="K24" s="141">
        <f>J24/I24*100</f>
        <v>61.00971775849828</v>
      </c>
      <c r="L24" s="22">
        <f t="shared" si="1"/>
        <v>20179081</v>
      </c>
      <c r="M24" s="20">
        <f t="shared" si="2"/>
        <v>20824128</v>
      </c>
      <c r="N24" s="20">
        <f t="shared" si="0"/>
        <v>13396408</v>
      </c>
      <c r="O24" s="142">
        <f t="shared" si="5"/>
        <v>64.33118351942515</v>
      </c>
    </row>
    <row r="25" spans="1:15" s="28" customFormat="1" ht="18.75">
      <c r="A25" s="155"/>
      <c r="B25" s="166" t="s">
        <v>137</v>
      </c>
      <c r="C25" s="27" t="s">
        <v>21</v>
      </c>
      <c r="D25" s="51">
        <f>SUM(D26:D27)</f>
        <v>0</v>
      </c>
      <c r="E25" s="59">
        <f>SUM(E26:E27)</f>
        <v>0</v>
      </c>
      <c r="F25" s="51">
        <f>SUM(F26:F27)</f>
        <v>0</v>
      </c>
      <c r="G25" s="78">
        <v>0</v>
      </c>
      <c r="H25" s="57">
        <f>SUM(H26:H27)</f>
        <v>19079081</v>
      </c>
      <c r="I25" s="57">
        <f>SUM(I26:I27)</f>
        <v>19050175</v>
      </c>
      <c r="J25" s="66">
        <f>SUM(J26:J27)</f>
        <v>11622458</v>
      </c>
      <c r="K25" s="92">
        <f>J25/I25*100</f>
        <v>61.00971775849828</v>
      </c>
      <c r="L25" s="66">
        <f t="shared" si="1"/>
        <v>19079081</v>
      </c>
      <c r="M25" s="57">
        <f t="shared" si="2"/>
        <v>19050175</v>
      </c>
      <c r="N25" s="57">
        <f t="shared" si="0"/>
        <v>11622458</v>
      </c>
      <c r="O25" s="99">
        <f t="shared" si="5"/>
        <v>61.00971775849828</v>
      </c>
    </row>
    <row r="26" spans="1:15" ht="16.5">
      <c r="A26" s="157"/>
      <c r="B26" s="167"/>
      <c r="C26" s="30" t="s">
        <v>17</v>
      </c>
      <c r="D26" s="51">
        <v>0</v>
      </c>
      <c r="E26" s="59">
        <v>0</v>
      </c>
      <c r="F26" s="51">
        <v>0</v>
      </c>
      <c r="G26" s="78">
        <v>0</v>
      </c>
      <c r="H26" s="51">
        <v>1000000</v>
      </c>
      <c r="I26" s="51">
        <v>971094</v>
      </c>
      <c r="J26" s="59">
        <v>962720</v>
      </c>
      <c r="K26" s="35">
        <f>J26/I26*100</f>
        <v>99.13767359287566</v>
      </c>
      <c r="L26" s="59">
        <f t="shared" si="1"/>
        <v>1000000</v>
      </c>
      <c r="M26" s="51">
        <f t="shared" si="2"/>
        <v>971094</v>
      </c>
      <c r="N26" s="51">
        <f t="shared" si="0"/>
        <v>962720</v>
      </c>
      <c r="O26" s="46">
        <f t="shared" si="5"/>
        <v>99.13767359287566</v>
      </c>
    </row>
    <row r="27" spans="1:15" s="33" customFormat="1" ht="16.5">
      <c r="A27" s="157"/>
      <c r="B27" s="167"/>
      <c r="C27" s="32" t="s">
        <v>22</v>
      </c>
      <c r="D27" s="12">
        <v>0</v>
      </c>
      <c r="E27" s="13">
        <v>0</v>
      </c>
      <c r="F27" s="12">
        <v>0</v>
      </c>
      <c r="G27" s="78">
        <v>0</v>
      </c>
      <c r="H27" s="12">
        <v>18079081</v>
      </c>
      <c r="I27" s="12">
        <v>18079081</v>
      </c>
      <c r="J27" s="13">
        <v>10659738</v>
      </c>
      <c r="K27" s="35">
        <f>J27/I27*100</f>
        <v>58.96172487971042</v>
      </c>
      <c r="L27" s="59">
        <f t="shared" si="1"/>
        <v>18079081</v>
      </c>
      <c r="M27" s="51">
        <f t="shared" si="2"/>
        <v>18079081</v>
      </c>
      <c r="N27" s="51">
        <f t="shared" si="0"/>
        <v>10659738</v>
      </c>
      <c r="O27" s="46">
        <f t="shared" si="5"/>
        <v>58.961724879710424</v>
      </c>
    </row>
    <row r="28" spans="1:15" s="28" customFormat="1" ht="18.75">
      <c r="A28" s="155"/>
      <c r="B28" s="166" t="s">
        <v>138</v>
      </c>
      <c r="C28" s="27" t="s">
        <v>23</v>
      </c>
      <c r="D28" s="52">
        <f>SUM(D29)</f>
        <v>1100000</v>
      </c>
      <c r="E28" s="63">
        <f>SUM(E29)</f>
        <v>1773953</v>
      </c>
      <c r="F28" s="52">
        <f>SUM(F29)</f>
        <v>1773950</v>
      </c>
      <c r="G28" s="81">
        <v>99.9</v>
      </c>
      <c r="H28" s="51">
        <f>SUM(H29)</f>
        <v>0</v>
      </c>
      <c r="I28" s="51">
        <f>SUM(I29)</f>
        <v>0</v>
      </c>
      <c r="J28" s="59">
        <f>SUM(J29)</f>
        <v>0</v>
      </c>
      <c r="K28" s="35">
        <v>0</v>
      </c>
      <c r="L28" s="66">
        <f t="shared" si="1"/>
        <v>1100000</v>
      </c>
      <c r="M28" s="57">
        <f t="shared" si="2"/>
        <v>1773953</v>
      </c>
      <c r="N28" s="57">
        <f t="shared" si="0"/>
        <v>1773950</v>
      </c>
      <c r="O28" s="99">
        <v>99.9</v>
      </c>
    </row>
    <row r="29" spans="1:15" ht="16.5">
      <c r="A29" s="157"/>
      <c r="B29" s="167"/>
      <c r="C29" s="32" t="s">
        <v>17</v>
      </c>
      <c r="D29" s="12">
        <v>1100000</v>
      </c>
      <c r="E29" s="12">
        <v>1773953</v>
      </c>
      <c r="F29" s="12">
        <v>1773950</v>
      </c>
      <c r="G29" s="79">
        <v>99.9</v>
      </c>
      <c r="H29" s="12">
        <v>0</v>
      </c>
      <c r="I29" s="12">
        <v>0</v>
      </c>
      <c r="J29" s="13">
        <v>0</v>
      </c>
      <c r="K29" s="35">
        <v>0</v>
      </c>
      <c r="L29" s="59">
        <f t="shared" si="1"/>
        <v>1100000</v>
      </c>
      <c r="M29" s="51">
        <f t="shared" si="2"/>
        <v>1773953</v>
      </c>
      <c r="N29" s="51">
        <f t="shared" si="0"/>
        <v>1773950</v>
      </c>
      <c r="O29" s="46">
        <v>99.9</v>
      </c>
    </row>
    <row r="30" spans="1:15" s="25" customFormat="1" ht="16.5">
      <c r="A30" s="154" t="s">
        <v>139</v>
      </c>
      <c r="B30" s="165"/>
      <c r="C30" s="143" t="s">
        <v>24</v>
      </c>
      <c r="D30" s="223">
        <f aca="true" t="shared" si="6" ref="D30:J31">SUM(D31)</f>
        <v>6000</v>
      </c>
      <c r="E30" s="224">
        <f t="shared" si="6"/>
        <v>6000</v>
      </c>
      <c r="F30" s="223">
        <f t="shared" si="6"/>
        <v>6000</v>
      </c>
      <c r="G30" s="78">
        <f t="shared" si="3"/>
        <v>100</v>
      </c>
      <c r="H30" s="223">
        <f t="shared" si="6"/>
        <v>0</v>
      </c>
      <c r="I30" s="223">
        <f t="shared" si="6"/>
        <v>0</v>
      </c>
      <c r="J30" s="224">
        <f t="shared" si="6"/>
        <v>0</v>
      </c>
      <c r="K30" s="35">
        <v>0</v>
      </c>
      <c r="L30" s="22">
        <f t="shared" si="1"/>
        <v>6000</v>
      </c>
      <c r="M30" s="20">
        <f t="shared" si="2"/>
        <v>6000</v>
      </c>
      <c r="N30" s="20">
        <f t="shared" si="0"/>
        <v>6000</v>
      </c>
      <c r="O30" s="142">
        <f aca="true" t="shared" si="7" ref="O30:O105">N30*100/M30</f>
        <v>100</v>
      </c>
    </row>
    <row r="31" spans="1:15" s="28" customFormat="1" ht="18.75">
      <c r="A31" s="155"/>
      <c r="B31" s="168" t="s">
        <v>140</v>
      </c>
      <c r="C31" s="26" t="s">
        <v>25</v>
      </c>
      <c r="D31" s="54">
        <f t="shared" si="6"/>
        <v>6000</v>
      </c>
      <c r="E31" s="64">
        <f t="shared" si="6"/>
        <v>6000</v>
      </c>
      <c r="F31" s="54">
        <f t="shared" si="6"/>
        <v>6000</v>
      </c>
      <c r="G31" s="81">
        <f t="shared" si="3"/>
        <v>100</v>
      </c>
      <c r="H31" s="12">
        <f t="shared" si="6"/>
        <v>0</v>
      </c>
      <c r="I31" s="12">
        <f t="shared" si="6"/>
        <v>0</v>
      </c>
      <c r="J31" s="13">
        <f t="shared" si="6"/>
        <v>0</v>
      </c>
      <c r="K31" s="35">
        <v>0</v>
      </c>
      <c r="L31" s="66">
        <f t="shared" si="1"/>
        <v>6000</v>
      </c>
      <c r="M31" s="57">
        <f t="shared" si="2"/>
        <v>6000</v>
      </c>
      <c r="N31" s="57">
        <f t="shared" si="0"/>
        <v>6000</v>
      </c>
      <c r="O31" s="99">
        <f t="shared" si="7"/>
        <v>100</v>
      </c>
    </row>
    <row r="32" spans="1:15" s="33" customFormat="1" ht="16.5">
      <c r="A32" s="169"/>
      <c r="B32" s="170"/>
      <c r="C32" s="123" t="s">
        <v>17</v>
      </c>
      <c r="D32" s="12">
        <v>6000</v>
      </c>
      <c r="E32" s="13">
        <v>6000</v>
      </c>
      <c r="F32" s="13">
        <v>6000</v>
      </c>
      <c r="G32" s="79">
        <f t="shared" si="3"/>
        <v>100</v>
      </c>
      <c r="H32" s="12">
        <v>0</v>
      </c>
      <c r="I32" s="12">
        <v>0</v>
      </c>
      <c r="J32" s="13">
        <v>0</v>
      </c>
      <c r="K32" s="35">
        <v>0</v>
      </c>
      <c r="L32" s="59">
        <f t="shared" si="1"/>
        <v>6000</v>
      </c>
      <c r="M32" s="51">
        <f t="shared" si="2"/>
        <v>6000</v>
      </c>
      <c r="N32" s="51">
        <f t="shared" si="0"/>
        <v>6000</v>
      </c>
      <c r="O32" s="46">
        <f t="shared" si="7"/>
        <v>100</v>
      </c>
    </row>
    <row r="33" spans="1:15" s="33" customFormat="1" ht="16.5">
      <c r="A33" s="169"/>
      <c r="B33" s="171"/>
      <c r="C33" s="31" t="s">
        <v>122</v>
      </c>
      <c r="D33" s="12">
        <v>6000</v>
      </c>
      <c r="E33" s="13">
        <v>6000</v>
      </c>
      <c r="F33" s="13">
        <v>6000</v>
      </c>
      <c r="G33" s="79">
        <f t="shared" si="3"/>
        <v>100</v>
      </c>
      <c r="H33" s="12">
        <v>0</v>
      </c>
      <c r="I33" s="12">
        <v>0</v>
      </c>
      <c r="J33" s="13">
        <v>0</v>
      </c>
      <c r="K33" s="35">
        <v>0</v>
      </c>
      <c r="L33" s="59">
        <f t="shared" si="1"/>
        <v>6000</v>
      </c>
      <c r="M33" s="51">
        <f t="shared" si="2"/>
        <v>6000</v>
      </c>
      <c r="N33" s="51">
        <f t="shared" si="0"/>
        <v>6000</v>
      </c>
      <c r="O33" s="46">
        <f t="shared" si="7"/>
        <v>100</v>
      </c>
    </row>
    <row r="34" spans="1:15" s="25" customFormat="1" ht="15.75" customHeight="1">
      <c r="A34" s="154" t="s">
        <v>141</v>
      </c>
      <c r="B34" s="225"/>
      <c r="C34" s="140" t="s">
        <v>26</v>
      </c>
      <c r="D34" s="20">
        <f>SUM(D35,D39)</f>
        <v>770000</v>
      </c>
      <c r="E34" s="22">
        <f>SUM(E35,E39)</f>
        <v>213000</v>
      </c>
      <c r="F34" s="20">
        <f>SUM(F35,F39)</f>
        <v>128878</v>
      </c>
      <c r="G34" s="78">
        <f t="shared" si="3"/>
        <v>60.50610328638497</v>
      </c>
      <c r="H34" s="20">
        <f>SUM(H35,H39)</f>
        <v>24000</v>
      </c>
      <c r="I34" s="20">
        <f>SUM(I35,I39)</f>
        <v>0</v>
      </c>
      <c r="J34" s="22">
        <f>SUM(J35,J39)</f>
        <v>0</v>
      </c>
      <c r="K34" s="141">
        <v>0</v>
      </c>
      <c r="L34" s="22">
        <f t="shared" si="1"/>
        <v>794000</v>
      </c>
      <c r="M34" s="20">
        <f t="shared" si="2"/>
        <v>213000</v>
      </c>
      <c r="N34" s="20">
        <f t="shared" si="0"/>
        <v>128878</v>
      </c>
      <c r="O34" s="142">
        <f t="shared" si="7"/>
        <v>60.50610328638498</v>
      </c>
    </row>
    <row r="35" spans="1:15" s="28" customFormat="1" ht="18.75">
      <c r="A35" s="155"/>
      <c r="B35" s="166" t="s">
        <v>142</v>
      </c>
      <c r="C35" s="27" t="s">
        <v>27</v>
      </c>
      <c r="D35" s="52">
        <f>SUM(D38,D36)</f>
        <v>750000</v>
      </c>
      <c r="E35" s="52">
        <f>SUM(E38,E36)</f>
        <v>193000</v>
      </c>
      <c r="F35" s="52">
        <f>SUM(F38,F36)</f>
        <v>122471</v>
      </c>
      <c r="G35" s="80">
        <f t="shared" si="3"/>
        <v>63.45647668393782</v>
      </c>
      <c r="H35" s="116">
        <f>SUM(H36)</f>
        <v>24000</v>
      </c>
      <c r="I35" s="124">
        <f>SUM(I36:I38)</f>
        <v>0</v>
      </c>
      <c r="J35" s="125">
        <f>SUM(J36:J38)</f>
        <v>0</v>
      </c>
      <c r="K35" s="119">
        <v>0</v>
      </c>
      <c r="L35" s="63">
        <f t="shared" si="1"/>
        <v>774000</v>
      </c>
      <c r="M35" s="52">
        <f t="shared" si="2"/>
        <v>193000</v>
      </c>
      <c r="N35" s="52">
        <f t="shared" si="0"/>
        <v>122471</v>
      </c>
      <c r="O35" s="100">
        <f t="shared" si="7"/>
        <v>63.45647668393782</v>
      </c>
    </row>
    <row r="36" spans="1:15" s="28" customFormat="1" ht="16.5">
      <c r="A36" s="155"/>
      <c r="B36" s="172"/>
      <c r="C36" s="30" t="s">
        <v>17</v>
      </c>
      <c r="D36" s="51">
        <v>100000</v>
      </c>
      <c r="E36" s="59">
        <v>124000</v>
      </c>
      <c r="F36" s="51">
        <v>106471</v>
      </c>
      <c r="G36" s="79">
        <f t="shared" si="3"/>
        <v>85.86370967741935</v>
      </c>
      <c r="H36" s="124">
        <v>24000</v>
      </c>
      <c r="I36" s="124">
        <v>0</v>
      </c>
      <c r="J36" s="125">
        <v>0</v>
      </c>
      <c r="K36" s="119">
        <v>0</v>
      </c>
      <c r="L36" s="59">
        <f t="shared" si="1"/>
        <v>124000</v>
      </c>
      <c r="M36" s="51">
        <f t="shared" si="2"/>
        <v>124000</v>
      </c>
      <c r="N36" s="51">
        <f t="shared" si="0"/>
        <v>106471</v>
      </c>
      <c r="O36" s="46">
        <f t="shared" si="7"/>
        <v>85.86370967741935</v>
      </c>
    </row>
    <row r="37" spans="1:15" s="28" customFormat="1" ht="16.5">
      <c r="A37" s="155"/>
      <c r="B37" s="172"/>
      <c r="C37" s="32" t="s">
        <v>103</v>
      </c>
      <c r="D37" s="12">
        <v>50000</v>
      </c>
      <c r="E37" s="13">
        <v>49500</v>
      </c>
      <c r="F37" s="12">
        <v>47966</v>
      </c>
      <c r="G37" s="79">
        <f t="shared" si="3"/>
        <v>96.9010101010101</v>
      </c>
      <c r="H37" s="126">
        <v>0</v>
      </c>
      <c r="I37" s="126">
        <v>0</v>
      </c>
      <c r="J37" s="127">
        <v>0</v>
      </c>
      <c r="K37" s="119">
        <v>0</v>
      </c>
      <c r="L37" s="59">
        <f t="shared" si="1"/>
        <v>50000</v>
      </c>
      <c r="M37" s="51">
        <f t="shared" si="2"/>
        <v>49500</v>
      </c>
      <c r="N37" s="51">
        <f t="shared" si="0"/>
        <v>47966</v>
      </c>
      <c r="O37" s="46">
        <f t="shared" si="7"/>
        <v>96.9010101010101</v>
      </c>
    </row>
    <row r="38" spans="1:15" s="33" customFormat="1" ht="16.5">
      <c r="A38" s="157"/>
      <c r="B38" s="167"/>
      <c r="C38" s="32" t="s">
        <v>22</v>
      </c>
      <c r="D38" s="12">
        <v>650000</v>
      </c>
      <c r="E38" s="12">
        <v>69000</v>
      </c>
      <c r="F38" s="12">
        <v>16000</v>
      </c>
      <c r="G38" s="79">
        <f t="shared" si="3"/>
        <v>23.18840579710145</v>
      </c>
      <c r="H38" s="126">
        <v>0</v>
      </c>
      <c r="I38" s="126">
        <v>0</v>
      </c>
      <c r="J38" s="127">
        <v>0</v>
      </c>
      <c r="K38" s="119">
        <v>0</v>
      </c>
      <c r="L38" s="59">
        <f t="shared" si="1"/>
        <v>650000</v>
      </c>
      <c r="M38" s="51">
        <f t="shared" si="2"/>
        <v>69000</v>
      </c>
      <c r="N38" s="51">
        <f t="shared" si="0"/>
        <v>16000</v>
      </c>
      <c r="O38" s="46">
        <f t="shared" si="7"/>
        <v>23.18840579710145</v>
      </c>
    </row>
    <row r="39" spans="1:15" s="28" customFormat="1" ht="16.5">
      <c r="A39" s="155"/>
      <c r="B39" s="166" t="s">
        <v>143</v>
      </c>
      <c r="C39" s="27" t="s">
        <v>28</v>
      </c>
      <c r="D39" s="52">
        <f>SUM(D40)</f>
        <v>20000</v>
      </c>
      <c r="E39" s="63">
        <f>SUM(E40)</f>
        <v>20000</v>
      </c>
      <c r="F39" s="52">
        <f>SUM(F40)</f>
        <v>6407</v>
      </c>
      <c r="G39" s="80">
        <f t="shared" si="3"/>
        <v>32.035000000000004</v>
      </c>
      <c r="H39" s="124">
        <f>SUM(H40)</f>
        <v>0</v>
      </c>
      <c r="I39" s="124">
        <f>SUM(I40)</f>
        <v>0</v>
      </c>
      <c r="J39" s="125">
        <f>SUM(J40)</f>
        <v>0</v>
      </c>
      <c r="K39" s="119">
        <v>0</v>
      </c>
      <c r="L39" s="63">
        <f t="shared" si="1"/>
        <v>20000</v>
      </c>
      <c r="M39" s="52">
        <f t="shared" si="2"/>
        <v>20000</v>
      </c>
      <c r="N39" s="52">
        <f t="shared" si="0"/>
        <v>6407</v>
      </c>
      <c r="O39" s="100">
        <f t="shared" si="7"/>
        <v>32.035</v>
      </c>
    </row>
    <row r="40" spans="1:15" ht="16.5">
      <c r="A40" s="157"/>
      <c r="B40" s="167"/>
      <c r="C40" s="32" t="s">
        <v>17</v>
      </c>
      <c r="D40" s="12">
        <v>20000</v>
      </c>
      <c r="E40" s="13">
        <v>20000</v>
      </c>
      <c r="F40" s="12">
        <v>6407</v>
      </c>
      <c r="G40" s="79">
        <f t="shared" si="3"/>
        <v>32.035000000000004</v>
      </c>
      <c r="H40" s="12">
        <v>0</v>
      </c>
      <c r="I40" s="12">
        <v>0</v>
      </c>
      <c r="J40" s="13">
        <v>0</v>
      </c>
      <c r="K40" s="35">
        <v>0</v>
      </c>
      <c r="L40" s="59">
        <f t="shared" si="1"/>
        <v>20000</v>
      </c>
      <c r="M40" s="51">
        <f t="shared" si="2"/>
        <v>20000</v>
      </c>
      <c r="N40" s="51">
        <f t="shared" si="0"/>
        <v>6407</v>
      </c>
      <c r="O40" s="46">
        <f t="shared" si="7"/>
        <v>32.035</v>
      </c>
    </row>
    <row r="41" spans="1:15" s="25" customFormat="1" ht="16.5">
      <c r="A41" s="154" t="s">
        <v>144</v>
      </c>
      <c r="B41" s="165"/>
      <c r="C41" s="140" t="s">
        <v>29</v>
      </c>
      <c r="D41" s="20">
        <f>SUM(D50,D42,D45,D47)</f>
        <v>312000</v>
      </c>
      <c r="E41" s="22">
        <f>SUM(E50,E42,E45,E47)</f>
        <v>316000</v>
      </c>
      <c r="F41" s="20">
        <f>SUM(F50,F42,F45,F47)</f>
        <v>226527</v>
      </c>
      <c r="G41" s="78">
        <f t="shared" si="3"/>
        <v>71.68575949367089</v>
      </c>
      <c r="H41" s="20">
        <f>SUM(H50,H42,H45,H47)</f>
        <v>302800</v>
      </c>
      <c r="I41" s="20">
        <f>SUM(I50,I42,I45,I47)</f>
        <v>409714</v>
      </c>
      <c r="J41" s="22">
        <f>SUM(J50,J42,J45,J47)</f>
        <v>359648</v>
      </c>
      <c r="K41" s="141">
        <f>J41/I41*100</f>
        <v>87.78025647158749</v>
      </c>
      <c r="L41" s="22">
        <f t="shared" si="1"/>
        <v>614800</v>
      </c>
      <c r="M41" s="20">
        <f t="shared" si="2"/>
        <v>725714</v>
      </c>
      <c r="N41" s="20">
        <f t="shared" si="0"/>
        <v>586175</v>
      </c>
      <c r="O41" s="142">
        <f t="shared" si="7"/>
        <v>80.77217746936121</v>
      </c>
    </row>
    <row r="42" spans="1:15" s="28" customFormat="1" ht="18.75">
      <c r="A42" s="155"/>
      <c r="B42" s="166" t="s">
        <v>146</v>
      </c>
      <c r="C42" s="27" t="s">
        <v>30</v>
      </c>
      <c r="D42" s="52">
        <f>SUM(D43)</f>
        <v>300000</v>
      </c>
      <c r="E42" s="63">
        <f>SUM(E43)</f>
        <v>300000</v>
      </c>
      <c r="F42" s="52">
        <f>SUM(F43)</f>
        <v>214128</v>
      </c>
      <c r="G42" s="81">
        <f t="shared" si="3"/>
        <v>71.37599999999999</v>
      </c>
      <c r="H42" s="51">
        <f>SUM(H43)</f>
        <v>0</v>
      </c>
      <c r="I42" s="51">
        <f>SUM(I43)</f>
        <v>0</v>
      </c>
      <c r="J42" s="59">
        <f>SUM(J43)</f>
        <v>0</v>
      </c>
      <c r="K42" s="35">
        <v>0</v>
      </c>
      <c r="L42" s="66">
        <f t="shared" si="1"/>
        <v>300000</v>
      </c>
      <c r="M42" s="57">
        <f t="shared" si="2"/>
        <v>300000</v>
      </c>
      <c r="N42" s="57">
        <f t="shared" si="0"/>
        <v>214128</v>
      </c>
      <c r="O42" s="99">
        <f t="shared" si="7"/>
        <v>71.376</v>
      </c>
    </row>
    <row r="43" spans="1:15" ht="16.5">
      <c r="A43" s="157"/>
      <c r="B43" s="167"/>
      <c r="C43" s="32" t="s">
        <v>17</v>
      </c>
      <c r="D43" s="12">
        <v>300000</v>
      </c>
      <c r="E43" s="12">
        <v>300000</v>
      </c>
      <c r="F43" s="12">
        <v>214128</v>
      </c>
      <c r="G43" s="79">
        <f t="shared" si="3"/>
        <v>71.37599999999999</v>
      </c>
      <c r="H43" s="12">
        <v>0</v>
      </c>
      <c r="I43" s="12">
        <v>0</v>
      </c>
      <c r="J43" s="12">
        <v>0</v>
      </c>
      <c r="K43" s="12">
        <v>0</v>
      </c>
      <c r="L43" s="59">
        <f t="shared" si="1"/>
        <v>300000</v>
      </c>
      <c r="M43" s="51">
        <f t="shared" si="2"/>
        <v>300000</v>
      </c>
      <c r="N43" s="51">
        <f>SUM(F43,J43)</f>
        <v>214128</v>
      </c>
      <c r="O43" s="46">
        <f>N43*100/M43</f>
        <v>71.376</v>
      </c>
    </row>
    <row r="44" spans="1:15" ht="16.5">
      <c r="A44" s="157"/>
      <c r="B44" s="167"/>
      <c r="C44" s="32" t="s">
        <v>103</v>
      </c>
      <c r="D44" s="12">
        <v>80000</v>
      </c>
      <c r="E44" s="12">
        <v>88300</v>
      </c>
      <c r="F44" s="12">
        <v>88300</v>
      </c>
      <c r="G44" s="79">
        <f t="shared" si="3"/>
        <v>100</v>
      </c>
      <c r="H44" s="12">
        <v>0</v>
      </c>
      <c r="I44" s="12">
        <v>0</v>
      </c>
      <c r="J44" s="12">
        <v>0</v>
      </c>
      <c r="K44" s="12">
        <v>0</v>
      </c>
      <c r="L44" s="59">
        <f t="shared" si="1"/>
        <v>80000</v>
      </c>
      <c r="M44" s="51">
        <f t="shared" si="2"/>
        <v>88300</v>
      </c>
      <c r="N44" s="51">
        <f>SUM(F44,J44)</f>
        <v>88300</v>
      </c>
      <c r="O44" s="46">
        <f>N44*100/M44</f>
        <v>100</v>
      </c>
    </row>
    <row r="45" spans="1:15" s="28" customFormat="1" ht="16.5">
      <c r="A45" s="155"/>
      <c r="B45" s="166" t="s">
        <v>147</v>
      </c>
      <c r="C45" s="27" t="s">
        <v>31</v>
      </c>
      <c r="D45" s="51">
        <f>SUM(D46)</f>
        <v>0</v>
      </c>
      <c r="E45" s="59">
        <f>SUM(E46)</f>
        <v>0</v>
      </c>
      <c r="F45" s="51">
        <f>SUM(F46)</f>
        <v>0</v>
      </c>
      <c r="G45" s="79">
        <v>0</v>
      </c>
      <c r="H45" s="52">
        <f>SUM(H46)</f>
        <v>50000</v>
      </c>
      <c r="I45" s="52">
        <f>SUM(I46)</f>
        <v>143625</v>
      </c>
      <c r="J45" s="63">
        <f>SUM(J46)</f>
        <v>93625</v>
      </c>
      <c r="K45" s="36">
        <f>J45/I45*100</f>
        <v>65.18711923411662</v>
      </c>
      <c r="L45" s="63">
        <f>SUM(D45,H45)</f>
        <v>50000</v>
      </c>
      <c r="M45" s="52">
        <f t="shared" si="2"/>
        <v>143625</v>
      </c>
      <c r="N45" s="52">
        <f t="shared" si="0"/>
        <v>93625</v>
      </c>
      <c r="O45" s="100">
        <f t="shared" si="7"/>
        <v>65.18711923411662</v>
      </c>
    </row>
    <row r="46" spans="1:15" ht="16.5">
      <c r="A46" s="157"/>
      <c r="B46" s="167"/>
      <c r="C46" s="32" t="s">
        <v>17</v>
      </c>
      <c r="D46" s="12">
        <v>0</v>
      </c>
      <c r="E46" s="13">
        <v>0</v>
      </c>
      <c r="F46" s="12">
        <v>0</v>
      </c>
      <c r="G46" s="79">
        <v>0</v>
      </c>
      <c r="H46" s="12">
        <v>50000</v>
      </c>
      <c r="I46" s="12">
        <v>143625</v>
      </c>
      <c r="J46" s="13">
        <v>93625</v>
      </c>
      <c r="K46" s="35">
        <f>J46/I46*100</f>
        <v>65.18711923411662</v>
      </c>
      <c r="L46" s="59">
        <f>SUM(D46,H46)</f>
        <v>50000</v>
      </c>
      <c r="M46" s="51">
        <f t="shared" si="2"/>
        <v>143625</v>
      </c>
      <c r="N46" s="51">
        <f t="shared" si="0"/>
        <v>93625</v>
      </c>
      <c r="O46" s="46">
        <f t="shared" si="7"/>
        <v>65.18711923411662</v>
      </c>
    </row>
    <row r="47" spans="1:15" s="28" customFormat="1" ht="16.5">
      <c r="A47" s="155"/>
      <c r="B47" s="166" t="s">
        <v>148</v>
      </c>
      <c r="C47" s="27" t="s">
        <v>32</v>
      </c>
      <c r="D47" s="51">
        <f>SUM(D48)</f>
        <v>0</v>
      </c>
      <c r="E47" s="59">
        <f>SUM(E48)</f>
        <v>0</v>
      </c>
      <c r="F47" s="51">
        <f>SUM(F48)</f>
        <v>0</v>
      </c>
      <c r="G47" s="79">
        <v>0</v>
      </c>
      <c r="H47" s="52">
        <f>SUM(H48)</f>
        <v>252800</v>
      </c>
      <c r="I47" s="52">
        <f>SUM(I48)</f>
        <v>266089</v>
      </c>
      <c r="J47" s="52">
        <f>SUM(J48)</f>
        <v>266023</v>
      </c>
      <c r="K47" s="36">
        <v>99.9</v>
      </c>
      <c r="L47" s="63">
        <f aca="true" t="shared" si="8" ref="L47:L55">SUM(D47,H47)</f>
        <v>252800</v>
      </c>
      <c r="M47" s="52">
        <f t="shared" si="2"/>
        <v>266089</v>
      </c>
      <c r="N47" s="52">
        <f t="shared" si="0"/>
        <v>266023</v>
      </c>
      <c r="O47" s="100">
        <v>99.9</v>
      </c>
    </row>
    <row r="48" spans="1:15" s="33" customFormat="1" ht="16.5">
      <c r="A48" s="157"/>
      <c r="B48" s="167"/>
      <c r="C48" s="30" t="s">
        <v>17</v>
      </c>
      <c r="D48" s="51">
        <v>0</v>
      </c>
      <c r="E48" s="59">
        <v>0</v>
      </c>
      <c r="F48" s="51">
        <v>0</v>
      </c>
      <c r="G48" s="79">
        <v>0</v>
      </c>
      <c r="H48" s="51">
        <v>252800</v>
      </c>
      <c r="I48" s="51">
        <v>266089</v>
      </c>
      <c r="J48" s="59">
        <v>266023</v>
      </c>
      <c r="K48" s="35">
        <v>99.9</v>
      </c>
      <c r="L48" s="59">
        <f t="shared" si="8"/>
        <v>252800</v>
      </c>
      <c r="M48" s="51">
        <f t="shared" si="2"/>
        <v>266089</v>
      </c>
      <c r="N48" s="51">
        <f t="shared" si="0"/>
        <v>266023</v>
      </c>
      <c r="O48" s="46">
        <v>99.9</v>
      </c>
    </row>
    <row r="49" spans="1:15" s="33" customFormat="1" ht="16.5">
      <c r="A49" s="157"/>
      <c r="B49" s="167"/>
      <c r="C49" s="32" t="s">
        <v>103</v>
      </c>
      <c r="D49" s="12">
        <v>0</v>
      </c>
      <c r="E49" s="13">
        <v>0</v>
      </c>
      <c r="F49" s="12">
        <v>0</v>
      </c>
      <c r="G49" s="79">
        <v>0</v>
      </c>
      <c r="H49" s="12">
        <v>202500</v>
      </c>
      <c r="I49" s="12">
        <v>208318</v>
      </c>
      <c r="J49" s="12">
        <v>208276</v>
      </c>
      <c r="K49" s="35">
        <v>99.9</v>
      </c>
      <c r="L49" s="59">
        <f t="shared" si="8"/>
        <v>202500</v>
      </c>
      <c r="M49" s="51">
        <f t="shared" si="2"/>
        <v>208318</v>
      </c>
      <c r="N49" s="51">
        <f t="shared" si="0"/>
        <v>208276</v>
      </c>
      <c r="O49" s="46">
        <v>99.9</v>
      </c>
    </row>
    <row r="50" spans="1:15" s="28" customFormat="1" ht="18" customHeight="1">
      <c r="A50" s="155"/>
      <c r="B50" s="166" t="s">
        <v>149</v>
      </c>
      <c r="C50" s="27" t="s">
        <v>92</v>
      </c>
      <c r="D50" s="52">
        <f>SUM(D51)</f>
        <v>12000</v>
      </c>
      <c r="E50" s="63">
        <f>SUM(E51)</f>
        <v>16000</v>
      </c>
      <c r="F50" s="52">
        <f>SUM(F51)</f>
        <v>12399</v>
      </c>
      <c r="G50" s="81">
        <f t="shared" si="3"/>
        <v>77.49374999999999</v>
      </c>
      <c r="H50" s="51">
        <f>SUM(H51)</f>
        <v>0</v>
      </c>
      <c r="I50" s="51">
        <f>SUM(I51)</f>
        <v>0</v>
      </c>
      <c r="J50" s="59">
        <f>SUM(J51)</f>
        <v>0</v>
      </c>
      <c r="K50" s="35">
        <v>0</v>
      </c>
      <c r="L50" s="66">
        <f t="shared" si="8"/>
        <v>12000</v>
      </c>
      <c r="M50" s="57">
        <f t="shared" si="2"/>
        <v>16000</v>
      </c>
      <c r="N50" s="57">
        <f t="shared" si="0"/>
        <v>12399</v>
      </c>
      <c r="O50" s="99">
        <f t="shared" si="7"/>
        <v>77.49375</v>
      </c>
    </row>
    <row r="51" spans="1:15" ht="16.5">
      <c r="A51" s="157"/>
      <c r="B51" s="167"/>
      <c r="C51" s="32" t="s">
        <v>17</v>
      </c>
      <c r="D51" s="12">
        <v>12000</v>
      </c>
      <c r="E51" s="13">
        <v>16000</v>
      </c>
      <c r="F51" s="12">
        <v>12399</v>
      </c>
      <c r="G51" s="79">
        <f t="shared" si="3"/>
        <v>77.49374999999999</v>
      </c>
      <c r="H51" s="12">
        <v>0</v>
      </c>
      <c r="I51" s="12">
        <v>0</v>
      </c>
      <c r="J51" s="13">
        <v>0</v>
      </c>
      <c r="K51" s="35">
        <v>0</v>
      </c>
      <c r="L51" s="59">
        <f t="shared" si="8"/>
        <v>12000</v>
      </c>
      <c r="M51" s="51">
        <f t="shared" si="2"/>
        <v>16000</v>
      </c>
      <c r="N51" s="51">
        <f t="shared" si="0"/>
        <v>12399</v>
      </c>
      <c r="O51" s="46">
        <f t="shared" si="7"/>
        <v>77.49375</v>
      </c>
    </row>
    <row r="52" spans="1:15" s="25" customFormat="1" ht="16.5">
      <c r="A52" s="154" t="s">
        <v>145</v>
      </c>
      <c r="B52" s="165"/>
      <c r="C52" s="140" t="s">
        <v>33</v>
      </c>
      <c r="D52" s="20">
        <f>SUM(D53,D56,D59,D61,D65,D68,D71)</f>
        <v>10920748</v>
      </c>
      <c r="E52" s="20">
        <f>SUM(E53,E56,E59,E61,E65,E68,E71)</f>
        <v>11425907</v>
      </c>
      <c r="F52" s="20">
        <f>SUM(F53,F56,F59,F61,F65,F68,F71)</f>
        <v>10978754</v>
      </c>
      <c r="G52" s="78">
        <f t="shared" si="3"/>
        <v>96.0864988661294</v>
      </c>
      <c r="H52" s="20">
        <f>SUM(H53,H56,H59,H61,H65,H71)</f>
        <v>491252</v>
      </c>
      <c r="I52" s="20">
        <f>SUM(I53,I56,I59,I61,I65,I71)</f>
        <v>421252</v>
      </c>
      <c r="J52" s="20">
        <f>SUM(J53,J56,J59,J61,J65,J71)</f>
        <v>421094</v>
      </c>
      <c r="K52" s="141">
        <f aca="true" t="shared" si="9" ref="K52:K58">J52/I52*100</f>
        <v>99.96249275967828</v>
      </c>
      <c r="L52" s="22">
        <f t="shared" si="8"/>
        <v>11412000</v>
      </c>
      <c r="M52" s="20">
        <f t="shared" si="2"/>
        <v>11847159</v>
      </c>
      <c r="N52" s="20">
        <f t="shared" si="0"/>
        <v>11399848</v>
      </c>
      <c r="O52" s="142">
        <f t="shared" si="7"/>
        <v>96.22431842098177</v>
      </c>
    </row>
    <row r="53" spans="1:15" s="28" customFormat="1" ht="16.5">
      <c r="A53" s="155"/>
      <c r="B53" s="166" t="s">
        <v>150</v>
      </c>
      <c r="C53" s="27" t="s">
        <v>34</v>
      </c>
      <c r="D53" s="52">
        <f>SUM(D54)</f>
        <v>262158</v>
      </c>
      <c r="E53" s="63">
        <f>SUM(E54)</f>
        <v>275890</v>
      </c>
      <c r="F53" s="52">
        <f>SUM(F54)</f>
        <v>264742</v>
      </c>
      <c r="G53" s="80">
        <f t="shared" si="3"/>
        <v>95.9592591250136</v>
      </c>
      <c r="H53" s="52">
        <f>SUM(H54)</f>
        <v>106617</v>
      </c>
      <c r="I53" s="52">
        <f>SUM(I54)</f>
        <v>106617</v>
      </c>
      <c r="J53" s="63">
        <f>SUM(J54)</f>
        <v>106617</v>
      </c>
      <c r="K53" s="36">
        <f t="shared" si="9"/>
        <v>100</v>
      </c>
      <c r="L53" s="63">
        <f t="shared" si="8"/>
        <v>368775</v>
      </c>
      <c r="M53" s="52">
        <f t="shared" si="2"/>
        <v>382507</v>
      </c>
      <c r="N53" s="52">
        <f t="shared" si="0"/>
        <v>371359</v>
      </c>
      <c r="O53" s="100">
        <f t="shared" si="7"/>
        <v>97.08554353253666</v>
      </c>
    </row>
    <row r="54" spans="1:15" ht="16.5">
      <c r="A54" s="157"/>
      <c r="B54" s="167"/>
      <c r="C54" s="8" t="s">
        <v>17</v>
      </c>
      <c r="D54" s="9">
        <v>262158</v>
      </c>
      <c r="E54" s="9">
        <v>275890</v>
      </c>
      <c r="F54" s="12">
        <v>264742</v>
      </c>
      <c r="G54" s="79">
        <f t="shared" si="3"/>
        <v>95.9592591250136</v>
      </c>
      <c r="H54" s="51">
        <v>106617</v>
      </c>
      <c r="I54" s="51">
        <v>106617</v>
      </c>
      <c r="J54" s="51">
        <v>106617</v>
      </c>
      <c r="K54" s="35">
        <f t="shared" si="9"/>
        <v>100</v>
      </c>
      <c r="L54" s="59">
        <f t="shared" si="8"/>
        <v>368775</v>
      </c>
      <c r="M54" s="51">
        <f t="shared" si="2"/>
        <v>382507</v>
      </c>
      <c r="N54" s="51">
        <f t="shared" si="0"/>
        <v>371359</v>
      </c>
      <c r="O54" s="46">
        <f t="shared" si="7"/>
        <v>97.08554353253666</v>
      </c>
    </row>
    <row r="55" spans="1:15" s="33" customFormat="1" ht="16.5">
      <c r="A55" s="157"/>
      <c r="B55" s="167"/>
      <c r="C55" s="32" t="s">
        <v>103</v>
      </c>
      <c r="D55" s="12">
        <v>262158</v>
      </c>
      <c r="E55" s="12">
        <v>262158</v>
      </c>
      <c r="F55" s="12">
        <v>262158</v>
      </c>
      <c r="G55" s="79">
        <f t="shared" si="3"/>
        <v>100</v>
      </c>
      <c r="H55" s="9">
        <v>106617</v>
      </c>
      <c r="I55" s="9">
        <v>106617</v>
      </c>
      <c r="J55" s="9">
        <v>106617</v>
      </c>
      <c r="K55" s="35">
        <f t="shared" si="9"/>
        <v>100</v>
      </c>
      <c r="L55" s="59">
        <f t="shared" si="8"/>
        <v>368775</v>
      </c>
      <c r="M55" s="51">
        <f t="shared" si="2"/>
        <v>368775</v>
      </c>
      <c r="N55" s="51">
        <f t="shared" si="0"/>
        <v>368775</v>
      </c>
      <c r="O55" s="46">
        <f t="shared" si="7"/>
        <v>100</v>
      </c>
    </row>
    <row r="56" spans="1:15" s="28" customFormat="1" ht="16.5">
      <c r="A56" s="155"/>
      <c r="B56" s="166" t="s">
        <v>151</v>
      </c>
      <c r="C56" s="27" t="s">
        <v>35</v>
      </c>
      <c r="D56" s="51">
        <f>SUM(D57)</f>
        <v>0</v>
      </c>
      <c r="E56" s="59">
        <f>SUM(E57)</f>
        <v>0</v>
      </c>
      <c r="F56" s="51">
        <f>SUM(F57)</f>
        <v>0</v>
      </c>
      <c r="G56" s="79">
        <v>0</v>
      </c>
      <c r="H56" s="52">
        <f>SUM(H57)</f>
        <v>313635</v>
      </c>
      <c r="I56" s="52">
        <f>SUM(I57)</f>
        <v>313635</v>
      </c>
      <c r="J56" s="63">
        <f>SUM(J57)</f>
        <v>313635</v>
      </c>
      <c r="K56" s="36">
        <f t="shared" si="9"/>
        <v>100</v>
      </c>
      <c r="L56" s="63">
        <f>SUM(D56,H56)</f>
        <v>313635</v>
      </c>
      <c r="M56" s="52">
        <f t="shared" si="2"/>
        <v>313635</v>
      </c>
      <c r="N56" s="52">
        <f t="shared" si="0"/>
        <v>313635</v>
      </c>
      <c r="O56" s="100">
        <f t="shared" si="7"/>
        <v>100</v>
      </c>
    </row>
    <row r="57" spans="1:15" ht="16.5">
      <c r="A57" s="157"/>
      <c r="B57" s="167"/>
      <c r="C57" s="8" t="s">
        <v>17</v>
      </c>
      <c r="D57" s="9">
        <v>0</v>
      </c>
      <c r="E57" s="11">
        <v>0</v>
      </c>
      <c r="F57" s="9">
        <v>0</v>
      </c>
      <c r="G57" s="79">
        <v>0</v>
      </c>
      <c r="H57" s="51">
        <v>313635</v>
      </c>
      <c r="I57" s="9">
        <v>313635</v>
      </c>
      <c r="J57" s="9">
        <v>313635</v>
      </c>
      <c r="K57" s="35">
        <f t="shared" si="9"/>
        <v>100</v>
      </c>
      <c r="L57" s="59">
        <f>SUM(D57,H57)</f>
        <v>313635</v>
      </c>
      <c r="M57" s="51">
        <f t="shared" si="2"/>
        <v>313635</v>
      </c>
      <c r="N57" s="51">
        <f t="shared" si="0"/>
        <v>313635</v>
      </c>
      <c r="O57" s="46">
        <f t="shared" si="7"/>
        <v>100</v>
      </c>
    </row>
    <row r="58" spans="1:15" ht="16.5">
      <c r="A58" s="157"/>
      <c r="B58" s="167"/>
      <c r="C58" s="32" t="s">
        <v>103</v>
      </c>
      <c r="D58" s="12">
        <v>0</v>
      </c>
      <c r="E58" s="13">
        <v>0</v>
      </c>
      <c r="F58" s="12">
        <v>0</v>
      </c>
      <c r="G58" s="79">
        <v>0</v>
      </c>
      <c r="H58" s="51">
        <v>313635</v>
      </c>
      <c r="I58" s="12">
        <v>313635</v>
      </c>
      <c r="J58" s="12">
        <v>313635</v>
      </c>
      <c r="K58" s="35">
        <f t="shared" si="9"/>
        <v>100</v>
      </c>
      <c r="L58" s="59">
        <f aca="true" t="shared" si="10" ref="L58:L75">SUM(D58,H58)</f>
        <v>313635</v>
      </c>
      <c r="M58" s="51">
        <f t="shared" si="2"/>
        <v>313635</v>
      </c>
      <c r="N58" s="51">
        <f t="shared" si="0"/>
        <v>313635</v>
      </c>
      <c r="O58" s="46">
        <f t="shared" si="7"/>
        <v>100</v>
      </c>
    </row>
    <row r="59" spans="1:15" s="28" customFormat="1" ht="18.75">
      <c r="A59" s="155"/>
      <c r="B59" s="166" t="s">
        <v>152</v>
      </c>
      <c r="C59" s="27" t="s">
        <v>36</v>
      </c>
      <c r="D59" s="52">
        <f>SUM(D60)</f>
        <v>450000</v>
      </c>
      <c r="E59" s="63">
        <f>SUM(E60)</f>
        <v>450000</v>
      </c>
      <c r="F59" s="52">
        <f>SUM(F60)</f>
        <v>417399</v>
      </c>
      <c r="G59" s="81">
        <f t="shared" si="3"/>
        <v>92.75533333333334</v>
      </c>
      <c r="H59" s="51">
        <f>SUM(H60)</f>
        <v>0</v>
      </c>
      <c r="I59" s="51">
        <f>SUM(I60)</f>
        <v>0</v>
      </c>
      <c r="J59" s="59">
        <f>SUM(J60)</f>
        <v>0</v>
      </c>
      <c r="K59" s="35">
        <v>0</v>
      </c>
      <c r="L59" s="66">
        <f t="shared" si="10"/>
        <v>450000</v>
      </c>
      <c r="M59" s="57">
        <f t="shared" si="2"/>
        <v>450000</v>
      </c>
      <c r="N59" s="57">
        <f t="shared" si="0"/>
        <v>417399</v>
      </c>
      <c r="O59" s="99">
        <f t="shared" si="7"/>
        <v>92.75533333333334</v>
      </c>
    </row>
    <row r="60" spans="1:15" s="33" customFormat="1" ht="16.5">
      <c r="A60" s="157"/>
      <c r="B60" s="167"/>
      <c r="C60" s="32" t="s">
        <v>17</v>
      </c>
      <c r="D60" s="12">
        <v>450000</v>
      </c>
      <c r="E60" s="12">
        <v>450000</v>
      </c>
      <c r="F60" s="12">
        <v>417399</v>
      </c>
      <c r="G60" s="79">
        <f t="shared" si="3"/>
        <v>92.75533333333334</v>
      </c>
      <c r="H60" s="12">
        <v>0</v>
      </c>
      <c r="I60" s="12">
        <v>0</v>
      </c>
      <c r="J60" s="13">
        <v>0</v>
      </c>
      <c r="K60" s="35">
        <v>0</v>
      </c>
      <c r="L60" s="59">
        <f t="shared" si="10"/>
        <v>450000</v>
      </c>
      <c r="M60" s="51">
        <f t="shared" si="2"/>
        <v>450000</v>
      </c>
      <c r="N60" s="51">
        <f t="shared" si="0"/>
        <v>417399</v>
      </c>
      <c r="O60" s="46">
        <f t="shared" si="7"/>
        <v>92.75533333333334</v>
      </c>
    </row>
    <row r="61" spans="1:15" s="28" customFormat="1" ht="18.75">
      <c r="A61" s="155"/>
      <c r="B61" s="166" t="s">
        <v>153</v>
      </c>
      <c r="C61" s="27" t="s">
        <v>37</v>
      </c>
      <c r="D61" s="52">
        <f>SUM(D62,D64)</f>
        <v>10058590</v>
      </c>
      <c r="E61" s="63">
        <f>SUM(E62,E64)</f>
        <v>10231875</v>
      </c>
      <c r="F61" s="52">
        <f>SUM(F62,F64)</f>
        <v>9932254</v>
      </c>
      <c r="G61" s="81">
        <f t="shared" si="3"/>
        <v>97.0716901838617</v>
      </c>
      <c r="H61" s="51">
        <f>SUM(H62,H64)</f>
        <v>0</v>
      </c>
      <c r="I61" s="51">
        <f>SUM(I62,I64)</f>
        <v>0</v>
      </c>
      <c r="J61" s="59">
        <f>SUM(J62,J64)</f>
        <v>0</v>
      </c>
      <c r="K61" s="35">
        <v>0</v>
      </c>
      <c r="L61" s="66">
        <f t="shared" si="10"/>
        <v>10058590</v>
      </c>
      <c r="M61" s="57">
        <f t="shared" si="2"/>
        <v>10231875</v>
      </c>
      <c r="N61" s="57">
        <f t="shared" si="0"/>
        <v>9932254</v>
      </c>
      <c r="O61" s="99">
        <f t="shared" si="7"/>
        <v>97.0716901838617</v>
      </c>
    </row>
    <row r="62" spans="1:15" ht="16.5">
      <c r="A62" s="157"/>
      <c r="B62" s="167"/>
      <c r="C62" s="8" t="s">
        <v>17</v>
      </c>
      <c r="D62" s="9">
        <v>10008590</v>
      </c>
      <c r="E62" s="9">
        <v>10181875</v>
      </c>
      <c r="F62" s="9">
        <v>9883360</v>
      </c>
      <c r="G62" s="79">
        <f t="shared" si="3"/>
        <v>97.06817261064391</v>
      </c>
      <c r="H62" s="9">
        <v>0</v>
      </c>
      <c r="I62" s="9">
        <v>0</v>
      </c>
      <c r="J62" s="11">
        <v>0</v>
      </c>
      <c r="K62" s="35">
        <v>0</v>
      </c>
      <c r="L62" s="59">
        <f t="shared" si="10"/>
        <v>10008590</v>
      </c>
      <c r="M62" s="51">
        <f t="shared" si="2"/>
        <v>10181875</v>
      </c>
      <c r="N62" s="51">
        <f t="shared" si="0"/>
        <v>9883360</v>
      </c>
      <c r="O62" s="46">
        <f t="shared" si="7"/>
        <v>97.06817261064391</v>
      </c>
    </row>
    <row r="63" spans="1:15" ht="16.5">
      <c r="A63" s="157"/>
      <c r="B63" s="167"/>
      <c r="C63" s="30" t="s">
        <v>103</v>
      </c>
      <c r="D63" s="51">
        <v>8118590</v>
      </c>
      <c r="E63" s="51">
        <v>8178146</v>
      </c>
      <c r="F63" s="51">
        <v>7946719</v>
      </c>
      <c r="G63" s="79">
        <f t="shared" si="3"/>
        <v>97.1701776906404</v>
      </c>
      <c r="H63" s="51">
        <v>0</v>
      </c>
      <c r="I63" s="51">
        <v>0</v>
      </c>
      <c r="J63" s="59">
        <v>0</v>
      </c>
      <c r="K63" s="35">
        <v>0</v>
      </c>
      <c r="L63" s="59">
        <f t="shared" si="10"/>
        <v>8118590</v>
      </c>
      <c r="M63" s="51">
        <f t="shared" si="2"/>
        <v>8178146</v>
      </c>
      <c r="N63" s="51">
        <f t="shared" si="0"/>
        <v>7946719</v>
      </c>
      <c r="O63" s="46">
        <f t="shared" si="7"/>
        <v>97.1701776906404</v>
      </c>
    </row>
    <row r="64" spans="1:15" s="33" customFormat="1" ht="16.5">
      <c r="A64" s="157"/>
      <c r="B64" s="167"/>
      <c r="C64" s="32" t="s">
        <v>22</v>
      </c>
      <c r="D64" s="12">
        <v>50000</v>
      </c>
      <c r="E64" s="12">
        <v>50000</v>
      </c>
      <c r="F64" s="12">
        <v>48894</v>
      </c>
      <c r="G64" s="79">
        <f t="shared" si="3"/>
        <v>97.788</v>
      </c>
      <c r="H64" s="12">
        <v>0</v>
      </c>
      <c r="I64" s="12">
        <v>0</v>
      </c>
      <c r="J64" s="13">
        <v>0</v>
      </c>
      <c r="K64" s="35">
        <v>0</v>
      </c>
      <c r="L64" s="59">
        <f t="shared" si="10"/>
        <v>50000</v>
      </c>
      <c r="M64" s="51">
        <f t="shared" si="2"/>
        <v>50000</v>
      </c>
      <c r="N64" s="51">
        <f t="shared" si="0"/>
        <v>48894</v>
      </c>
      <c r="O64" s="46">
        <f t="shared" si="7"/>
        <v>97.788</v>
      </c>
    </row>
    <row r="65" spans="1:15" s="106" customFormat="1" ht="18.75">
      <c r="A65" s="173"/>
      <c r="B65" s="174">
        <v>75045</v>
      </c>
      <c r="C65" s="105" t="s">
        <v>113</v>
      </c>
      <c r="D65" s="118">
        <f>SUM(D66)</f>
        <v>0</v>
      </c>
      <c r="E65" s="118">
        <f>SUM(E66)</f>
        <v>0</v>
      </c>
      <c r="F65" s="118">
        <f>SUM(F66)</f>
        <v>0</v>
      </c>
      <c r="G65" s="194">
        <v>0</v>
      </c>
      <c r="H65" s="53">
        <f>SUM(H66)</f>
        <v>71000</v>
      </c>
      <c r="I65" s="53">
        <f>SUM(I66)</f>
        <v>1000</v>
      </c>
      <c r="J65" s="53">
        <f>SUM(J66)</f>
        <v>842</v>
      </c>
      <c r="K65" s="92">
        <f>J65/I65*100</f>
        <v>84.2</v>
      </c>
      <c r="L65" s="66">
        <f t="shared" si="10"/>
        <v>71000</v>
      </c>
      <c r="M65" s="57">
        <f t="shared" si="2"/>
        <v>1000</v>
      </c>
      <c r="N65" s="57">
        <f t="shared" si="0"/>
        <v>842</v>
      </c>
      <c r="O65" s="99">
        <f t="shared" si="7"/>
        <v>84.2</v>
      </c>
    </row>
    <row r="66" spans="1:15" s="33" customFormat="1" ht="16.5">
      <c r="A66" s="157"/>
      <c r="B66" s="167"/>
      <c r="C66" s="8" t="s">
        <v>17</v>
      </c>
      <c r="D66" s="12">
        <v>0</v>
      </c>
      <c r="E66" s="13">
        <v>0</v>
      </c>
      <c r="F66" s="12">
        <v>0</v>
      </c>
      <c r="G66" s="79">
        <v>0</v>
      </c>
      <c r="H66" s="12">
        <v>71000</v>
      </c>
      <c r="I66" s="12">
        <v>1000</v>
      </c>
      <c r="J66" s="13">
        <v>842</v>
      </c>
      <c r="K66" s="35">
        <f>J66/I66*100</f>
        <v>84.2</v>
      </c>
      <c r="L66" s="59">
        <f t="shared" si="10"/>
        <v>71000</v>
      </c>
      <c r="M66" s="51">
        <f t="shared" si="2"/>
        <v>1000</v>
      </c>
      <c r="N66" s="51">
        <f t="shared" si="0"/>
        <v>842</v>
      </c>
      <c r="O66" s="46">
        <f t="shared" si="7"/>
        <v>84.2</v>
      </c>
    </row>
    <row r="67" spans="1:15" s="33" customFormat="1" ht="16.5">
      <c r="A67" s="157"/>
      <c r="B67" s="167"/>
      <c r="C67" s="30" t="s">
        <v>103</v>
      </c>
      <c r="D67" s="12">
        <v>0</v>
      </c>
      <c r="E67" s="13">
        <v>0</v>
      </c>
      <c r="F67" s="12">
        <v>0</v>
      </c>
      <c r="G67" s="79">
        <v>0</v>
      </c>
      <c r="H67" s="12">
        <v>54000</v>
      </c>
      <c r="I67" s="12">
        <v>0</v>
      </c>
      <c r="J67" s="13">
        <v>0</v>
      </c>
      <c r="K67" s="35">
        <v>0</v>
      </c>
      <c r="L67" s="59">
        <f t="shared" si="10"/>
        <v>54000</v>
      </c>
      <c r="M67" s="51">
        <f t="shared" si="2"/>
        <v>0</v>
      </c>
      <c r="N67" s="51">
        <f t="shared" si="0"/>
        <v>0</v>
      </c>
      <c r="O67" s="46">
        <v>0</v>
      </c>
    </row>
    <row r="68" spans="1:15" s="106" customFormat="1" ht="18.75">
      <c r="A68" s="173"/>
      <c r="B68" s="174" t="s">
        <v>155</v>
      </c>
      <c r="C68" s="105" t="s">
        <v>156</v>
      </c>
      <c r="D68" s="118">
        <f>SUM(D69)</f>
        <v>0</v>
      </c>
      <c r="E68" s="53">
        <f>SUM(E69)</f>
        <v>189861</v>
      </c>
      <c r="F68" s="53">
        <f>SUM(F69)</f>
        <v>189861</v>
      </c>
      <c r="G68" s="81">
        <f t="shared" si="3"/>
        <v>100</v>
      </c>
      <c r="H68" s="118">
        <f>SUM(H69)</f>
        <v>0</v>
      </c>
      <c r="I68" s="118">
        <f>SUM(I69)</f>
        <v>0</v>
      </c>
      <c r="J68" s="118">
        <f>SUM(J69)</f>
        <v>0</v>
      </c>
      <c r="K68" s="195">
        <v>0</v>
      </c>
      <c r="L68" s="66">
        <f aca="true" t="shared" si="11" ref="L68:N70">SUM(D68,H68)</f>
        <v>0</v>
      </c>
      <c r="M68" s="57">
        <f t="shared" si="11"/>
        <v>189861</v>
      </c>
      <c r="N68" s="57">
        <f t="shared" si="11"/>
        <v>189861</v>
      </c>
      <c r="O68" s="99">
        <f>N68*100/M68</f>
        <v>100</v>
      </c>
    </row>
    <row r="69" spans="1:15" s="33" customFormat="1" ht="16.5">
      <c r="A69" s="157"/>
      <c r="B69" s="167"/>
      <c r="C69" s="8" t="s">
        <v>17</v>
      </c>
      <c r="D69" s="12">
        <v>0</v>
      </c>
      <c r="E69" s="51">
        <v>189861</v>
      </c>
      <c r="F69" s="13">
        <v>189861</v>
      </c>
      <c r="G69" s="122">
        <f t="shared" si="3"/>
        <v>100</v>
      </c>
      <c r="H69" s="12">
        <v>0</v>
      </c>
      <c r="I69" s="12">
        <v>0</v>
      </c>
      <c r="J69" s="13">
        <v>0</v>
      </c>
      <c r="K69" s="35">
        <v>0</v>
      </c>
      <c r="L69" s="59">
        <f t="shared" si="11"/>
        <v>0</v>
      </c>
      <c r="M69" s="51">
        <f t="shared" si="11"/>
        <v>189861</v>
      </c>
      <c r="N69" s="51">
        <f t="shared" si="11"/>
        <v>189861</v>
      </c>
      <c r="O69" s="46">
        <f>N69*100/M69</f>
        <v>100</v>
      </c>
    </row>
    <row r="70" spans="1:15" s="33" customFormat="1" ht="16.5">
      <c r="A70" s="157"/>
      <c r="B70" s="167"/>
      <c r="C70" s="30" t="s">
        <v>122</v>
      </c>
      <c r="D70" s="12">
        <v>0</v>
      </c>
      <c r="E70" s="51">
        <v>189861</v>
      </c>
      <c r="F70" s="13">
        <v>189861</v>
      </c>
      <c r="G70" s="122">
        <f t="shared" si="3"/>
        <v>100</v>
      </c>
      <c r="H70" s="12">
        <v>0</v>
      </c>
      <c r="I70" s="12">
        <v>0</v>
      </c>
      <c r="J70" s="13">
        <v>0</v>
      </c>
      <c r="K70" s="35">
        <v>0</v>
      </c>
      <c r="L70" s="59">
        <f t="shared" si="11"/>
        <v>0</v>
      </c>
      <c r="M70" s="51">
        <f t="shared" si="11"/>
        <v>189861</v>
      </c>
      <c r="N70" s="51">
        <f t="shared" si="11"/>
        <v>189861</v>
      </c>
      <c r="O70" s="46">
        <f>N70*100/M70</f>
        <v>100</v>
      </c>
    </row>
    <row r="71" spans="1:15" s="28" customFormat="1" ht="18.75">
      <c r="A71" s="155"/>
      <c r="B71" s="166" t="s">
        <v>154</v>
      </c>
      <c r="C71" s="27" t="s">
        <v>28</v>
      </c>
      <c r="D71" s="52">
        <f>SUM(D72,D74)</f>
        <v>150000</v>
      </c>
      <c r="E71" s="52">
        <f>SUM(E72,E74)</f>
        <v>278281</v>
      </c>
      <c r="F71" s="52">
        <f>SUM(F72,F74)</f>
        <v>174498</v>
      </c>
      <c r="G71" s="81">
        <f t="shared" si="3"/>
        <v>62.705682385789906</v>
      </c>
      <c r="H71" s="51">
        <f>SUM(H74)</f>
        <v>0</v>
      </c>
      <c r="I71" s="51">
        <f>SUM(I74)</f>
        <v>0</v>
      </c>
      <c r="J71" s="59">
        <f>SUM(J74)</f>
        <v>0</v>
      </c>
      <c r="K71" s="35">
        <v>0</v>
      </c>
      <c r="L71" s="66">
        <f t="shared" si="10"/>
        <v>150000</v>
      </c>
      <c r="M71" s="57">
        <f t="shared" si="2"/>
        <v>278281</v>
      </c>
      <c r="N71" s="57">
        <f t="shared" si="0"/>
        <v>174498</v>
      </c>
      <c r="O71" s="99">
        <f t="shared" si="7"/>
        <v>62.705682385789906</v>
      </c>
    </row>
    <row r="72" spans="1:15" ht="16.5">
      <c r="A72" s="157"/>
      <c r="B72" s="170"/>
      <c r="C72" s="30" t="s">
        <v>17</v>
      </c>
      <c r="D72" s="51">
        <v>50000</v>
      </c>
      <c r="E72" s="59">
        <v>178281</v>
      </c>
      <c r="F72" s="51">
        <v>101298</v>
      </c>
      <c r="G72" s="82">
        <f>F72/E72*100</f>
        <v>56.81929089471116</v>
      </c>
      <c r="H72" s="51">
        <v>0</v>
      </c>
      <c r="I72" s="51">
        <v>0</v>
      </c>
      <c r="J72" s="59">
        <v>0</v>
      </c>
      <c r="K72" s="35">
        <v>0</v>
      </c>
      <c r="L72" s="59">
        <f aca="true" t="shared" si="12" ref="L72:N73">SUM(D72,H72)</f>
        <v>50000</v>
      </c>
      <c r="M72" s="51">
        <f t="shared" si="12"/>
        <v>178281</v>
      </c>
      <c r="N72" s="51">
        <f t="shared" si="12"/>
        <v>101298</v>
      </c>
      <c r="O72" s="46">
        <f>N72*100/M72</f>
        <v>56.81929089471116</v>
      </c>
    </row>
    <row r="73" spans="1:15" ht="16.5">
      <c r="A73" s="157"/>
      <c r="B73" s="183"/>
      <c r="C73" s="30" t="s">
        <v>103</v>
      </c>
      <c r="D73" s="51">
        <v>0</v>
      </c>
      <c r="E73" s="59">
        <v>2726</v>
      </c>
      <c r="F73" s="51">
        <v>2683</v>
      </c>
      <c r="G73" s="82">
        <f>F73/E73*100</f>
        <v>98.42259721203229</v>
      </c>
      <c r="H73" s="51">
        <v>0</v>
      </c>
      <c r="I73" s="51">
        <v>0</v>
      </c>
      <c r="J73" s="59">
        <v>0</v>
      </c>
      <c r="K73" s="35">
        <v>0</v>
      </c>
      <c r="L73" s="59">
        <f t="shared" si="12"/>
        <v>0</v>
      </c>
      <c r="M73" s="51">
        <f t="shared" si="12"/>
        <v>2726</v>
      </c>
      <c r="N73" s="51">
        <f t="shared" si="12"/>
        <v>2683</v>
      </c>
      <c r="O73" s="46">
        <f>N73*100/M73</f>
        <v>98.42259721203229</v>
      </c>
    </row>
    <row r="74" spans="1:15" ht="16.5">
      <c r="A74" s="163"/>
      <c r="B74" s="171"/>
      <c r="C74" s="32" t="s">
        <v>22</v>
      </c>
      <c r="D74" s="51">
        <v>100000</v>
      </c>
      <c r="E74" s="59">
        <v>100000</v>
      </c>
      <c r="F74" s="51">
        <v>73200</v>
      </c>
      <c r="G74" s="82">
        <f t="shared" si="3"/>
        <v>73.2</v>
      </c>
      <c r="H74" s="51">
        <v>0</v>
      </c>
      <c r="I74" s="51">
        <v>0</v>
      </c>
      <c r="J74" s="59">
        <v>0</v>
      </c>
      <c r="K74" s="35">
        <v>0</v>
      </c>
      <c r="L74" s="59">
        <f t="shared" si="10"/>
        <v>100000</v>
      </c>
      <c r="M74" s="51">
        <f t="shared" si="2"/>
        <v>100000</v>
      </c>
      <c r="N74" s="51">
        <f t="shared" si="0"/>
        <v>73200</v>
      </c>
      <c r="O74" s="46">
        <f t="shared" si="7"/>
        <v>73.2</v>
      </c>
    </row>
    <row r="75" spans="1:15" s="25" customFormat="1" ht="16.5">
      <c r="A75" s="226">
        <v>751</v>
      </c>
      <c r="B75" s="175"/>
      <c r="C75" s="227" t="s">
        <v>38</v>
      </c>
      <c r="D75" s="223">
        <f>SUM(D78,D82,D85)</f>
        <v>8060</v>
      </c>
      <c r="E75" s="223">
        <f>SUM(E78,E82,E85)</f>
        <v>82072</v>
      </c>
      <c r="F75" s="223">
        <f>SUM(F78,F82,F85)</f>
        <v>80844</v>
      </c>
      <c r="G75" s="144">
        <f t="shared" si="3"/>
        <v>98.50375280241738</v>
      </c>
      <c r="H75" s="228">
        <f>SUM(H78)</f>
        <v>0</v>
      </c>
      <c r="I75" s="228">
        <f>SUM(I78)</f>
        <v>0</v>
      </c>
      <c r="J75" s="228">
        <f>SUM(J78)</f>
        <v>0</v>
      </c>
      <c r="K75" s="144">
        <v>0</v>
      </c>
      <c r="L75" s="229">
        <f t="shared" si="10"/>
        <v>8060</v>
      </c>
      <c r="M75" s="223">
        <f t="shared" si="2"/>
        <v>82072</v>
      </c>
      <c r="N75" s="223">
        <f t="shared" si="0"/>
        <v>80844</v>
      </c>
      <c r="O75" s="230">
        <f t="shared" si="7"/>
        <v>98.5037528024174</v>
      </c>
    </row>
    <row r="76" spans="1:15" s="25" customFormat="1" ht="16.5">
      <c r="A76" s="176"/>
      <c r="B76" s="177"/>
      <c r="C76" s="231" t="s">
        <v>39</v>
      </c>
      <c r="D76" s="145"/>
      <c r="E76" s="232"/>
      <c r="F76" s="233"/>
      <c r="G76" s="83"/>
      <c r="H76" s="234"/>
      <c r="I76" s="145"/>
      <c r="J76" s="232"/>
      <c r="K76" s="235"/>
      <c r="L76" s="236"/>
      <c r="M76" s="236"/>
      <c r="N76" s="236"/>
      <c r="O76" s="237"/>
    </row>
    <row r="77" spans="1:15" s="25" customFormat="1" ht="16.5">
      <c r="A77" s="238"/>
      <c r="B77" s="225"/>
      <c r="C77" s="239" t="s">
        <v>40</v>
      </c>
      <c r="D77" s="240"/>
      <c r="E77" s="241"/>
      <c r="F77" s="242"/>
      <c r="G77" s="243"/>
      <c r="H77" s="244"/>
      <c r="I77" s="240"/>
      <c r="J77" s="241"/>
      <c r="K77" s="243"/>
      <c r="L77" s="18"/>
      <c r="M77" s="17"/>
      <c r="N77" s="17"/>
      <c r="O77" s="101"/>
    </row>
    <row r="78" spans="1:15" s="28" customFormat="1" ht="18.75">
      <c r="A78" s="155"/>
      <c r="B78" s="168" t="s">
        <v>157</v>
      </c>
      <c r="C78" s="34" t="s">
        <v>41</v>
      </c>
      <c r="D78" s="54">
        <f>SUM(D80)</f>
        <v>8060</v>
      </c>
      <c r="E78" s="64">
        <f>SUM(E80)</f>
        <v>8060</v>
      </c>
      <c r="F78" s="54">
        <f>SUM(F80)</f>
        <v>8060</v>
      </c>
      <c r="G78" s="84">
        <f>F78/E78*100</f>
        <v>100</v>
      </c>
      <c r="H78" s="12">
        <f>SUM(H80)</f>
        <v>0</v>
      </c>
      <c r="I78" s="12">
        <f>SUM(I80)</f>
        <v>0</v>
      </c>
      <c r="J78" s="13">
        <f>SUM(J80)</f>
        <v>0</v>
      </c>
      <c r="K78" s="90">
        <v>0</v>
      </c>
      <c r="L78" s="67">
        <f aca="true" t="shared" si="13" ref="L78:L95">SUM(D78,H78)</f>
        <v>8060</v>
      </c>
      <c r="M78" s="53">
        <f>SUM(E78,I78)</f>
        <v>8060</v>
      </c>
      <c r="N78" s="53">
        <f t="shared" si="0"/>
        <v>8060</v>
      </c>
      <c r="O78" s="102">
        <f t="shared" si="7"/>
        <v>100</v>
      </c>
    </row>
    <row r="79" spans="1:15" s="28" customFormat="1" ht="16.5">
      <c r="A79" s="155"/>
      <c r="B79" s="178"/>
      <c r="C79" s="37" t="s">
        <v>42</v>
      </c>
      <c r="D79" s="55"/>
      <c r="E79" s="65"/>
      <c r="F79" s="55"/>
      <c r="G79" s="85"/>
      <c r="H79" s="55"/>
      <c r="I79" s="55"/>
      <c r="J79" s="65"/>
      <c r="K79" s="85"/>
      <c r="L79" s="18"/>
      <c r="M79" s="17"/>
      <c r="N79" s="17"/>
      <c r="O79" s="101"/>
    </row>
    <row r="80" spans="1:15" ht="16.5">
      <c r="A80" s="157"/>
      <c r="B80" s="167"/>
      <c r="C80" s="30" t="s">
        <v>17</v>
      </c>
      <c r="D80" s="51">
        <v>8060</v>
      </c>
      <c r="E80" s="51">
        <v>8060</v>
      </c>
      <c r="F80" s="51">
        <v>8060</v>
      </c>
      <c r="G80" s="35">
        <f aca="true" t="shared" si="14" ref="G80:G87">F80/E80*100</f>
        <v>100</v>
      </c>
      <c r="H80" s="51">
        <v>0</v>
      </c>
      <c r="I80" s="51">
        <v>0</v>
      </c>
      <c r="J80" s="59">
        <v>0</v>
      </c>
      <c r="K80" s="35">
        <v>0</v>
      </c>
      <c r="L80" s="59">
        <f t="shared" si="13"/>
        <v>8060</v>
      </c>
      <c r="M80" s="51">
        <f aca="true" t="shared" si="15" ref="M80:M87">SUM(E80,I80)</f>
        <v>8060</v>
      </c>
      <c r="N80" s="51">
        <f t="shared" si="0"/>
        <v>8060</v>
      </c>
      <c r="O80" s="46">
        <f t="shared" si="7"/>
        <v>100</v>
      </c>
    </row>
    <row r="81" spans="1:15" ht="16.5">
      <c r="A81" s="157"/>
      <c r="B81" s="167"/>
      <c r="C81" s="32" t="s">
        <v>103</v>
      </c>
      <c r="D81" s="12">
        <v>8060</v>
      </c>
      <c r="E81" s="12">
        <v>8060</v>
      </c>
      <c r="F81" s="12">
        <v>8060</v>
      </c>
      <c r="G81" s="86">
        <f t="shared" si="14"/>
        <v>100</v>
      </c>
      <c r="H81" s="12">
        <v>0</v>
      </c>
      <c r="I81" s="12">
        <v>0</v>
      </c>
      <c r="J81" s="13">
        <v>0</v>
      </c>
      <c r="K81" s="90">
        <v>0</v>
      </c>
      <c r="L81" s="51">
        <f t="shared" si="13"/>
        <v>8060</v>
      </c>
      <c r="M81" s="51">
        <f t="shared" si="15"/>
        <v>8060</v>
      </c>
      <c r="N81" s="51">
        <f t="shared" si="0"/>
        <v>8060</v>
      </c>
      <c r="O81" s="46">
        <f t="shared" si="7"/>
        <v>100</v>
      </c>
    </row>
    <row r="82" spans="1:15" s="28" customFormat="1" ht="18.75">
      <c r="A82" s="155"/>
      <c r="B82" s="166" t="s">
        <v>158</v>
      </c>
      <c r="C82" s="27" t="s">
        <v>159</v>
      </c>
      <c r="D82" s="197">
        <f>SUM(D83)</f>
        <v>0</v>
      </c>
      <c r="E82" s="52">
        <f>SUM(E83)</f>
        <v>73362</v>
      </c>
      <c r="F82" s="52">
        <f>SUM(F83)</f>
        <v>72134</v>
      </c>
      <c r="G82" s="81">
        <f t="shared" si="14"/>
        <v>98.3261088847087</v>
      </c>
      <c r="H82" s="51">
        <f>SUM(H85)</f>
        <v>0</v>
      </c>
      <c r="I82" s="51">
        <f>SUM(I85)</f>
        <v>0</v>
      </c>
      <c r="J82" s="59">
        <f>SUM(J85)</f>
        <v>0</v>
      </c>
      <c r="K82" s="35">
        <v>0</v>
      </c>
      <c r="L82" s="66">
        <f t="shared" si="13"/>
        <v>0</v>
      </c>
      <c r="M82" s="57">
        <f t="shared" si="15"/>
        <v>73362</v>
      </c>
      <c r="N82" s="57">
        <f>SUM(F82,J82)</f>
        <v>72134</v>
      </c>
      <c r="O82" s="99">
        <f>N82*100/M82</f>
        <v>98.3261088847087</v>
      </c>
    </row>
    <row r="83" spans="1:15" ht="16.5">
      <c r="A83" s="157"/>
      <c r="B83" s="170"/>
      <c r="C83" s="30" t="s">
        <v>17</v>
      </c>
      <c r="D83" s="51">
        <v>0</v>
      </c>
      <c r="E83" s="59">
        <v>73362</v>
      </c>
      <c r="F83" s="51">
        <v>72134</v>
      </c>
      <c r="G83" s="82">
        <f t="shared" si="14"/>
        <v>98.3261088847087</v>
      </c>
      <c r="H83" s="51">
        <v>0</v>
      </c>
      <c r="I83" s="51">
        <v>0</v>
      </c>
      <c r="J83" s="59">
        <v>0</v>
      </c>
      <c r="K83" s="35">
        <v>0</v>
      </c>
      <c r="L83" s="59">
        <f>SUM(D83,H83)</f>
        <v>0</v>
      </c>
      <c r="M83" s="51">
        <f t="shared" si="15"/>
        <v>73362</v>
      </c>
      <c r="N83" s="51">
        <f>SUM(F83,J83)</f>
        <v>72134</v>
      </c>
      <c r="O83" s="46">
        <f>N83*100/M83</f>
        <v>98.3261088847087</v>
      </c>
    </row>
    <row r="84" spans="1:15" ht="16.5" customHeight="1">
      <c r="A84" s="157"/>
      <c r="B84" s="183"/>
      <c r="C84" s="30" t="s">
        <v>103</v>
      </c>
      <c r="D84" s="51">
        <v>0</v>
      </c>
      <c r="E84" s="59">
        <v>20684</v>
      </c>
      <c r="F84" s="51">
        <v>20684</v>
      </c>
      <c r="G84" s="82">
        <f t="shared" si="14"/>
        <v>100</v>
      </c>
      <c r="H84" s="51">
        <v>0</v>
      </c>
      <c r="I84" s="51">
        <v>0</v>
      </c>
      <c r="J84" s="59">
        <v>0</v>
      </c>
      <c r="K84" s="35">
        <v>0</v>
      </c>
      <c r="L84" s="59">
        <f>SUM(D84,H84)</f>
        <v>0</v>
      </c>
      <c r="M84" s="51">
        <f t="shared" si="15"/>
        <v>20684</v>
      </c>
      <c r="N84" s="51">
        <f>SUM(F84,J84)</f>
        <v>20684</v>
      </c>
      <c r="O84" s="46">
        <f>N84*100/M84</f>
        <v>100</v>
      </c>
    </row>
    <row r="85" spans="1:15" s="28" customFormat="1" ht="48.75" customHeight="1">
      <c r="A85" s="155"/>
      <c r="B85" s="166">
        <v>75109</v>
      </c>
      <c r="C85" s="38" t="s">
        <v>119</v>
      </c>
      <c r="D85" s="197">
        <f>SUM(D86)</f>
        <v>0</v>
      </c>
      <c r="E85" s="63">
        <f>SUM(E86)</f>
        <v>650</v>
      </c>
      <c r="F85" s="52">
        <f>SUM(F86)</f>
        <v>650</v>
      </c>
      <c r="G85" s="81">
        <f t="shared" si="14"/>
        <v>100</v>
      </c>
      <c r="H85" s="51">
        <f>SUM(H86)</f>
        <v>0</v>
      </c>
      <c r="I85" s="51">
        <f>SUM(I86)</f>
        <v>0</v>
      </c>
      <c r="J85" s="59">
        <f>SUM(J86)</f>
        <v>0</v>
      </c>
      <c r="K85" s="35">
        <v>0</v>
      </c>
      <c r="L85" s="66">
        <f t="shared" si="13"/>
        <v>0</v>
      </c>
      <c r="M85" s="57">
        <f t="shared" si="15"/>
        <v>650</v>
      </c>
      <c r="N85" s="57">
        <f>SUM(F85,J85)</f>
        <v>650</v>
      </c>
      <c r="O85" s="99">
        <f>N85*100/M85</f>
        <v>100</v>
      </c>
    </row>
    <row r="86" spans="1:15" s="33" customFormat="1" ht="17.25" customHeight="1">
      <c r="A86" s="157"/>
      <c r="B86" s="167"/>
      <c r="C86" s="32" t="s">
        <v>17</v>
      </c>
      <c r="D86" s="12">
        <v>0</v>
      </c>
      <c r="E86" s="12">
        <v>650</v>
      </c>
      <c r="F86" s="12">
        <v>650</v>
      </c>
      <c r="G86" s="79">
        <f t="shared" si="14"/>
        <v>100</v>
      </c>
      <c r="H86" s="12">
        <v>0</v>
      </c>
      <c r="I86" s="12">
        <v>0</v>
      </c>
      <c r="J86" s="13">
        <v>0</v>
      </c>
      <c r="K86" s="35">
        <v>0</v>
      </c>
      <c r="L86" s="59">
        <f t="shared" si="13"/>
        <v>0</v>
      </c>
      <c r="M86" s="51">
        <f t="shared" si="15"/>
        <v>650</v>
      </c>
      <c r="N86" s="51">
        <f>SUM(F86,J86)</f>
        <v>650</v>
      </c>
      <c r="O86" s="46">
        <f>N86*100/M86</f>
        <v>100</v>
      </c>
    </row>
    <row r="87" spans="1:15" s="25" customFormat="1" ht="16.5">
      <c r="A87" s="226">
        <v>754</v>
      </c>
      <c r="B87" s="175"/>
      <c r="C87" s="227" t="s">
        <v>43</v>
      </c>
      <c r="D87" s="223">
        <f>SUM(D91,D95,D99,D101)</f>
        <v>1160000</v>
      </c>
      <c r="E87" s="224">
        <f>SUM(E91,E95,E99,E101)</f>
        <v>1301800</v>
      </c>
      <c r="F87" s="223">
        <f>SUM(F91,F95,F99,F101)</f>
        <v>1287550</v>
      </c>
      <c r="G87" s="144">
        <f t="shared" si="14"/>
        <v>98.90536180672915</v>
      </c>
      <c r="H87" s="223">
        <f>SUM(H89,H91,H95,H99,H101)</f>
        <v>5240000</v>
      </c>
      <c r="I87" s="223">
        <f>SUM(I89,I91,I95,I99,I101)</f>
        <v>6019633</v>
      </c>
      <c r="J87" s="223">
        <f>SUM(J89,J91,J95,J99,J101)</f>
        <v>6019360</v>
      </c>
      <c r="K87" s="144">
        <v>99.9</v>
      </c>
      <c r="L87" s="229">
        <f t="shared" si="13"/>
        <v>6400000</v>
      </c>
      <c r="M87" s="223">
        <f t="shared" si="15"/>
        <v>7321433</v>
      </c>
      <c r="N87" s="223">
        <f t="shared" si="0"/>
        <v>7306910</v>
      </c>
      <c r="O87" s="230">
        <f t="shared" si="7"/>
        <v>99.80163719315604</v>
      </c>
    </row>
    <row r="88" spans="1:15" s="25" customFormat="1" ht="16.5">
      <c r="A88" s="238"/>
      <c r="B88" s="225"/>
      <c r="C88" s="239" t="s">
        <v>44</v>
      </c>
      <c r="D88" s="240"/>
      <c r="E88" s="241"/>
      <c r="F88" s="240"/>
      <c r="G88" s="85"/>
      <c r="H88" s="240"/>
      <c r="I88" s="240"/>
      <c r="J88" s="241"/>
      <c r="K88" s="243"/>
      <c r="L88" s="18"/>
      <c r="M88" s="17"/>
      <c r="N88" s="17"/>
      <c r="O88" s="101"/>
    </row>
    <row r="89" spans="1:15" s="28" customFormat="1" ht="16.5" customHeight="1">
      <c r="A89" s="155"/>
      <c r="B89" s="166">
        <v>75405</v>
      </c>
      <c r="C89" s="27" t="s">
        <v>120</v>
      </c>
      <c r="D89" s="124">
        <f>SUM(D90:D90)</f>
        <v>0</v>
      </c>
      <c r="E89" s="125">
        <f>SUM(E90:E90)</f>
        <v>0</v>
      </c>
      <c r="F89" s="124">
        <f>SUM(F90:F90)</f>
        <v>0</v>
      </c>
      <c r="G89" s="128">
        <v>0</v>
      </c>
      <c r="H89" s="51">
        <f>SUM(H90:H90)</f>
        <v>0</v>
      </c>
      <c r="I89" s="116">
        <f>SUM(I90:I90)</f>
        <v>296000</v>
      </c>
      <c r="J89" s="120">
        <f>SUM(J90:J90)</f>
        <v>296000</v>
      </c>
      <c r="K89" s="36">
        <f>J89/I89*100</f>
        <v>100</v>
      </c>
      <c r="L89" s="66">
        <f aca="true" t="shared" si="16" ref="L89:N90">SUM(D89,H89)</f>
        <v>0</v>
      </c>
      <c r="M89" s="57">
        <f t="shared" si="16"/>
        <v>296000</v>
      </c>
      <c r="N89" s="57">
        <f t="shared" si="16"/>
        <v>296000</v>
      </c>
      <c r="O89" s="99">
        <f>N89*100/M89</f>
        <v>100</v>
      </c>
    </row>
    <row r="90" spans="1:15" s="33" customFormat="1" ht="16.5">
      <c r="A90" s="157"/>
      <c r="B90" s="167"/>
      <c r="C90" s="32" t="s">
        <v>17</v>
      </c>
      <c r="D90" s="126">
        <v>0</v>
      </c>
      <c r="E90" s="126">
        <v>0</v>
      </c>
      <c r="F90" s="126">
        <v>0</v>
      </c>
      <c r="G90" s="128">
        <v>0</v>
      </c>
      <c r="H90" s="12">
        <v>0</v>
      </c>
      <c r="I90" s="12">
        <v>296000</v>
      </c>
      <c r="J90" s="13">
        <v>296000</v>
      </c>
      <c r="K90" s="119">
        <f>J90/I90*100</f>
        <v>100</v>
      </c>
      <c r="L90" s="59">
        <f t="shared" si="16"/>
        <v>0</v>
      </c>
      <c r="M90" s="51">
        <f t="shared" si="16"/>
        <v>296000</v>
      </c>
      <c r="N90" s="51">
        <f t="shared" si="16"/>
        <v>296000</v>
      </c>
      <c r="O90" s="46">
        <f>N90*100/M90</f>
        <v>100</v>
      </c>
    </row>
    <row r="91" spans="1:15" s="28" customFormat="1" ht="16.5">
      <c r="A91" s="155"/>
      <c r="B91" s="166">
        <v>75411</v>
      </c>
      <c r="C91" s="27" t="s">
        <v>45</v>
      </c>
      <c r="D91" s="51">
        <f>SUM(D92,D94)</f>
        <v>0</v>
      </c>
      <c r="E91" s="51">
        <f>SUM(E92,E94)</f>
        <v>0</v>
      </c>
      <c r="F91" s="51">
        <f>SUM(F92,F94)</f>
        <v>0</v>
      </c>
      <c r="G91" s="196">
        <v>0</v>
      </c>
      <c r="H91" s="52">
        <f>SUM(H92,H94)</f>
        <v>5240000</v>
      </c>
      <c r="I91" s="52">
        <f>SUM(I92,I94)</f>
        <v>5723633</v>
      </c>
      <c r="J91" s="52">
        <f>SUM(J92,J94)</f>
        <v>5723360</v>
      </c>
      <c r="K91" s="36">
        <v>99.9</v>
      </c>
      <c r="L91" s="63">
        <f t="shared" si="13"/>
        <v>5240000</v>
      </c>
      <c r="M91" s="52">
        <f aca="true" t="shared" si="17" ref="M91:M97">SUM(E91,I91)</f>
        <v>5723633</v>
      </c>
      <c r="N91" s="52">
        <f t="shared" si="0"/>
        <v>5723360</v>
      </c>
      <c r="O91" s="100">
        <v>99.9</v>
      </c>
    </row>
    <row r="92" spans="1:15" s="33" customFormat="1" ht="16.5">
      <c r="A92" s="157"/>
      <c r="B92" s="167"/>
      <c r="C92" s="30" t="s">
        <v>17</v>
      </c>
      <c r="D92" s="51">
        <v>0</v>
      </c>
      <c r="E92" s="59">
        <v>0</v>
      </c>
      <c r="F92" s="51">
        <v>0</v>
      </c>
      <c r="G92" s="35">
        <v>0</v>
      </c>
      <c r="H92" s="51">
        <v>5240000</v>
      </c>
      <c r="I92" s="51">
        <v>5659633</v>
      </c>
      <c r="J92" s="59">
        <v>5659360</v>
      </c>
      <c r="K92" s="35">
        <v>99.9</v>
      </c>
      <c r="L92" s="59">
        <f t="shared" si="13"/>
        <v>5240000</v>
      </c>
      <c r="M92" s="51">
        <f t="shared" si="17"/>
        <v>5659633</v>
      </c>
      <c r="N92" s="51">
        <f t="shared" si="0"/>
        <v>5659360</v>
      </c>
      <c r="O92" s="46">
        <v>99.9</v>
      </c>
    </row>
    <row r="93" spans="1:15" ht="16.5">
      <c r="A93" s="157"/>
      <c r="B93" s="167"/>
      <c r="C93" s="30" t="s">
        <v>103</v>
      </c>
      <c r="D93" s="51">
        <v>0</v>
      </c>
      <c r="E93" s="59">
        <v>0</v>
      </c>
      <c r="F93" s="51">
        <v>0</v>
      </c>
      <c r="G93" s="35">
        <v>0</v>
      </c>
      <c r="H93" s="51">
        <v>4001400</v>
      </c>
      <c r="I93" s="51">
        <v>4362557</v>
      </c>
      <c r="J93" s="59">
        <v>4362532</v>
      </c>
      <c r="K93" s="35">
        <v>99.9</v>
      </c>
      <c r="L93" s="59">
        <f t="shared" si="13"/>
        <v>4001400</v>
      </c>
      <c r="M93" s="51">
        <f t="shared" si="17"/>
        <v>4362557</v>
      </c>
      <c r="N93" s="51">
        <f t="shared" si="0"/>
        <v>4362532</v>
      </c>
      <c r="O93" s="46">
        <v>99.9</v>
      </c>
    </row>
    <row r="94" spans="1:15" ht="16.5">
      <c r="A94" s="157"/>
      <c r="B94" s="167"/>
      <c r="C94" s="32" t="s">
        <v>22</v>
      </c>
      <c r="D94" s="51">
        <v>0</v>
      </c>
      <c r="E94" s="59">
        <v>0</v>
      </c>
      <c r="F94" s="51">
        <v>0</v>
      </c>
      <c r="G94" s="35">
        <v>0</v>
      </c>
      <c r="H94" s="51">
        <v>0</v>
      </c>
      <c r="I94" s="51">
        <v>64000</v>
      </c>
      <c r="J94" s="59">
        <v>64000</v>
      </c>
      <c r="K94" s="35">
        <f>J94/I94*100</f>
        <v>100</v>
      </c>
      <c r="L94" s="59">
        <f t="shared" si="13"/>
        <v>0</v>
      </c>
      <c r="M94" s="51">
        <f t="shared" si="17"/>
        <v>64000</v>
      </c>
      <c r="N94" s="51">
        <f t="shared" si="0"/>
        <v>64000</v>
      </c>
      <c r="O94" s="46">
        <f t="shared" si="7"/>
        <v>100</v>
      </c>
    </row>
    <row r="95" spans="1:15" s="28" customFormat="1" ht="16.5" customHeight="1">
      <c r="A95" s="155"/>
      <c r="B95" s="166">
        <v>75412</v>
      </c>
      <c r="C95" s="27" t="s">
        <v>46</v>
      </c>
      <c r="D95" s="52">
        <f>SUM(D98,D96)</f>
        <v>450000</v>
      </c>
      <c r="E95" s="52">
        <f>SUM(E98,E96)</f>
        <v>525867</v>
      </c>
      <c r="F95" s="52">
        <f>SUM(F98,F96)</f>
        <v>515721</v>
      </c>
      <c r="G95" s="87">
        <f aca="true" t="shared" si="18" ref="G95:G112">F95/E95*100</f>
        <v>98.07061481325125</v>
      </c>
      <c r="H95" s="51">
        <f>SUM(H96:H98)</f>
        <v>0</v>
      </c>
      <c r="I95" s="51">
        <f>SUM(I96:I98)</f>
        <v>0</v>
      </c>
      <c r="J95" s="59">
        <f>SUM(J96:J98)</f>
        <v>0</v>
      </c>
      <c r="K95" s="35">
        <v>0</v>
      </c>
      <c r="L95" s="66">
        <f t="shared" si="13"/>
        <v>450000</v>
      </c>
      <c r="M95" s="57">
        <f t="shared" si="17"/>
        <v>525867</v>
      </c>
      <c r="N95" s="57">
        <f>SUM(F95,J95)</f>
        <v>515721</v>
      </c>
      <c r="O95" s="99">
        <f t="shared" si="7"/>
        <v>98.07061481325125</v>
      </c>
    </row>
    <row r="96" spans="1:15" s="33" customFormat="1" ht="16.5">
      <c r="A96" s="157"/>
      <c r="B96" s="167"/>
      <c r="C96" s="30" t="s">
        <v>17</v>
      </c>
      <c r="D96" s="51">
        <v>150000</v>
      </c>
      <c r="E96" s="51">
        <v>183867</v>
      </c>
      <c r="F96" s="51">
        <v>179536</v>
      </c>
      <c r="G96" s="88">
        <f t="shared" si="18"/>
        <v>97.64449303028819</v>
      </c>
      <c r="H96" s="51">
        <v>0</v>
      </c>
      <c r="I96" s="51">
        <v>0</v>
      </c>
      <c r="J96" s="59">
        <v>0</v>
      </c>
      <c r="K96" s="35">
        <v>0</v>
      </c>
      <c r="L96" s="59">
        <f>SUM(D96,H96)</f>
        <v>150000</v>
      </c>
      <c r="M96" s="51">
        <f t="shared" si="17"/>
        <v>183867</v>
      </c>
      <c r="N96" s="51">
        <f>SUM(F96,J96)</f>
        <v>179536</v>
      </c>
      <c r="O96" s="46">
        <f t="shared" si="7"/>
        <v>97.6444930302882</v>
      </c>
    </row>
    <row r="97" spans="1:15" s="33" customFormat="1" ht="16.5">
      <c r="A97" s="157"/>
      <c r="B97" s="167"/>
      <c r="C97" s="30" t="s">
        <v>103</v>
      </c>
      <c r="D97" s="12">
        <v>50000</v>
      </c>
      <c r="E97" s="12">
        <v>61241</v>
      </c>
      <c r="F97" s="12">
        <v>57944</v>
      </c>
      <c r="G97" s="88">
        <f t="shared" si="18"/>
        <v>94.61635179046716</v>
      </c>
      <c r="H97" s="51">
        <v>0</v>
      </c>
      <c r="I97" s="51">
        <v>0</v>
      </c>
      <c r="J97" s="51">
        <v>0</v>
      </c>
      <c r="K97" s="51">
        <v>0</v>
      </c>
      <c r="L97" s="59">
        <f>SUM(D97,H97)</f>
        <v>50000</v>
      </c>
      <c r="M97" s="51">
        <f t="shared" si="17"/>
        <v>61241</v>
      </c>
      <c r="N97" s="51">
        <f>SUM(F97,J97)</f>
        <v>57944</v>
      </c>
      <c r="O97" s="46">
        <f t="shared" si="7"/>
        <v>94.61635179046716</v>
      </c>
    </row>
    <row r="98" spans="1:15" ht="16.5">
      <c r="A98" s="157"/>
      <c r="B98" s="167"/>
      <c r="C98" s="32" t="s">
        <v>22</v>
      </c>
      <c r="D98" s="12">
        <v>300000</v>
      </c>
      <c r="E98" s="12">
        <v>342000</v>
      </c>
      <c r="F98" s="12">
        <v>336185</v>
      </c>
      <c r="G98" s="88">
        <f t="shared" si="18"/>
        <v>98.29970760233918</v>
      </c>
      <c r="H98" s="12">
        <v>0</v>
      </c>
      <c r="I98" s="12">
        <v>0</v>
      </c>
      <c r="J98" s="13">
        <v>0</v>
      </c>
      <c r="K98" s="90">
        <v>0</v>
      </c>
      <c r="L98" s="59">
        <f>SUM(D98,H98)</f>
        <v>300000</v>
      </c>
      <c r="M98" s="51">
        <f aca="true" t="shared" si="19" ref="M98:N157">SUM(E98,I98)</f>
        <v>342000</v>
      </c>
      <c r="N98" s="51">
        <f t="shared" si="19"/>
        <v>336185</v>
      </c>
      <c r="O98" s="46">
        <f t="shared" si="7"/>
        <v>98.29970760233918</v>
      </c>
    </row>
    <row r="99" spans="1:15" s="28" customFormat="1" ht="16.5" customHeight="1">
      <c r="A99" s="155"/>
      <c r="B99" s="166">
        <v>75414</v>
      </c>
      <c r="C99" s="27" t="s">
        <v>47</v>
      </c>
      <c r="D99" s="52">
        <f>SUM(D100:D100)</f>
        <v>10000</v>
      </c>
      <c r="E99" s="63">
        <f>SUM(E100:E100)</f>
        <v>17000</v>
      </c>
      <c r="F99" s="52">
        <f>SUM(F100:F100)</f>
        <v>16289</v>
      </c>
      <c r="G99" s="87">
        <f t="shared" si="18"/>
        <v>95.81764705882352</v>
      </c>
      <c r="H99" s="51">
        <f>SUM(H100:H100)</f>
        <v>0</v>
      </c>
      <c r="I99" s="51">
        <f>SUM(I100:I100)</f>
        <v>0</v>
      </c>
      <c r="J99" s="59">
        <f>SUM(J100:J100)</f>
        <v>0</v>
      </c>
      <c r="K99" s="35">
        <v>0</v>
      </c>
      <c r="L99" s="66">
        <f aca="true" t="shared" si="20" ref="L99:L106">SUM(D99,H99)</f>
        <v>10000</v>
      </c>
      <c r="M99" s="57">
        <f t="shared" si="19"/>
        <v>17000</v>
      </c>
      <c r="N99" s="57">
        <f t="shared" si="19"/>
        <v>16289</v>
      </c>
      <c r="O99" s="99">
        <f t="shared" si="7"/>
        <v>95.81764705882352</v>
      </c>
    </row>
    <row r="100" spans="1:15" s="33" customFormat="1" ht="16.5">
      <c r="A100" s="157"/>
      <c r="B100" s="167"/>
      <c r="C100" s="32" t="s">
        <v>17</v>
      </c>
      <c r="D100" s="12">
        <v>10000</v>
      </c>
      <c r="E100" s="12">
        <v>17000</v>
      </c>
      <c r="F100" s="12">
        <v>16289</v>
      </c>
      <c r="G100" s="88">
        <f t="shared" si="18"/>
        <v>95.81764705882352</v>
      </c>
      <c r="H100" s="12">
        <v>0</v>
      </c>
      <c r="I100" s="12">
        <v>0</v>
      </c>
      <c r="J100" s="13">
        <v>0</v>
      </c>
      <c r="K100" s="90">
        <v>0</v>
      </c>
      <c r="L100" s="59">
        <f t="shared" si="20"/>
        <v>10000</v>
      </c>
      <c r="M100" s="51">
        <f t="shared" si="19"/>
        <v>17000</v>
      </c>
      <c r="N100" s="51">
        <f t="shared" si="19"/>
        <v>16289</v>
      </c>
      <c r="O100" s="46">
        <f t="shared" si="7"/>
        <v>95.81764705882352</v>
      </c>
    </row>
    <row r="101" spans="1:15" s="28" customFormat="1" ht="16.5" customHeight="1">
      <c r="A101" s="155"/>
      <c r="B101" s="166">
        <v>75416</v>
      </c>
      <c r="C101" s="27" t="s">
        <v>48</v>
      </c>
      <c r="D101" s="52">
        <f>SUM(D102)</f>
        <v>700000</v>
      </c>
      <c r="E101" s="52">
        <f>SUM(E102)</f>
        <v>758933</v>
      </c>
      <c r="F101" s="52">
        <f>SUM(F102)</f>
        <v>755540</v>
      </c>
      <c r="G101" s="87">
        <f t="shared" si="18"/>
        <v>99.55292496175552</v>
      </c>
      <c r="H101" s="51">
        <f>SUM(H102)</f>
        <v>0</v>
      </c>
      <c r="I101" s="51">
        <f>SUM(I102)</f>
        <v>0</v>
      </c>
      <c r="J101" s="51">
        <f>SUM(J102)</f>
        <v>0</v>
      </c>
      <c r="K101" s="35">
        <v>0</v>
      </c>
      <c r="L101" s="66">
        <f t="shared" si="20"/>
        <v>700000</v>
      </c>
      <c r="M101" s="57">
        <f t="shared" si="19"/>
        <v>758933</v>
      </c>
      <c r="N101" s="57">
        <f t="shared" si="19"/>
        <v>755540</v>
      </c>
      <c r="O101" s="99">
        <f t="shared" si="7"/>
        <v>99.55292496175552</v>
      </c>
    </row>
    <row r="102" spans="1:15" s="33" customFormat="1" ht="16.5">
      <c r="A102" s="157"/>
      <c r="B102" s="167"/>
      <c r="C102" s="8" t="s">
        <v>17</v>
      </c>
      <c r="D102" s="9">
        <v>700000</v>
      </c>
      <c r="E102" s="9">
        <v>758933</v>
      </c>
      <c r="F102" s="9">
        <v>755540</v>
      </c>
      <c r="G102" s="88">
        <f t="shared" si="18"/>
        <v>99.55292496175552</v>
      </c>
      <c r="H102" s="9">
        <v>0</v>
      </c>
      <c r="I102" s="9">
        <v>0</v>
      </c>
      <c r="J102" s="11">
        <v>0</v>
      </c>
      <c r="K102" s="83">
        <v>0</v>
      </c>
      <c r="L102" s="59">
        <f t="shared" si="20"/>
        <v>700000</v>
      </c>
      <c r="M102" s="51">
        <f t="shared" si="19"/>
        <v>758933</v>
      </c>
      <c r="N102" s="51">
        <f t="shared" si="19"/>
        <v>755540</v>
      </c>
      <c r="O102" s="46">
        <f t="shared" si="7"/>
        <v>99.55292496175552</v>
      </c>
    </row>
    <row r="103" spans="1:15" s="33" customFormat="1" ht="16.5">
      <c r="A103" s="157"/>
      <c r="B103" s="167"/>
      <c r="C103" s="32" t="s">
        <v>103</v>
      </c>
      <c r="D103" s="12">
        <v>635500</v>
      </c>
      <c r="E103" s="12">
        <v>674426</v>
      </c>
      <c r="F103" s="12">
        <v>671143</v>
      </c>
      <c r="G103" s="88">
        <f t="shared" si="18"/>
        <v>99.51321568266941</v>
      </c>
      <c r="H103" s="12">
        <v>0</v>
      </c>
      <c r="I103" s="12">
        <v>0</v>
      </c>
      <c r="J103" s="13">
        <v>0</v>
      </c>
      <c r="K103" s="90">
        <v>0</v>
      </c>
      <c r="L103" s="59">
        <f t="shared" si="20"/>
        <v>635500</v>
      </c>
      <c r="M103" s="51">
        <f t="shared" si="19"/>
        <v>674426</v>
      </c>
      <c r="N103" s="51">
        <f t="shared" si="19"/>
        <v>671143</v>
      </c>
      <c r="O103" s="46">
        <f t="shared" si="7"/>
        <v>99.51321568266941</v>
      </c>
    </row>
    <row r="104" spans="1:15" s="33" customFormat="1" ht="63">
      <c r="A104" s="154">
        <v>756</v>
      </c>
      <c r="B104" s="165"/>
      <c r="C104" s="146" t="s">
        <v>98</v>
      </c>
      <c r="D104" s="20">
        <f>SUM(D105,D108)</f>
        <v>80000</v>
      </c>
      <c r="E104" s="20">
        <f>SUM(E105,E108)</f>
        <v>48000</v>
      </c>
      <c r="F104" s="20">
        <f>SUM(F105,F108)</f>
        <v>45984</v>
      </c>
      <c r="G104" s="147">
        <f t="shared" si="18"/>
        <v>95.8</v>
      </c>
      <c r="H104" s="20">
        <f aca="true" t="shared" si="21" ref="D104:J105">SUM(H105)</f>
        <v>0</v>
      </c>
      <c r="I104" s="20">
        <f t="shared" si="21"/>
        <v>0</v>
      </c>
      <c r="J104" s="22">
        <f t="shared" si="21"/>
        <v>0</v>
      </c>
      <c r="K104" s="141">
        <v>0</v>
      </c>
      <c r="L104" s="22">
        <f t="shared" si="20"/>
        <v>80000</v>
      </c>
      <c r="M104" s="20">
        <f t="shared" si="19"/>
        <v>48000</v>
      </c>
      <c r="N104" s="20">
        <f t="shared" si="19"/>
        <v>45984</v>
      </c>
      <c r="O104" s="142">
        <f t="shared" si="7"/>
        <v>95.8</v>
      </c>
    </row>
    <row r="105" spans="1:15" s="33" customFormat="1" ht="48" customHeight="1">
      <c r="A105" s="157"/>
      <c r="B105" s="166">
        <v>75615</v>
      </c>
      <c r="C105" s="38" t="s">
        <v>97</v>
      </c>
      <c r="D105" s="53">
        <f t="shared" si="21"/>
        <v>35000</v>
      </c>
      <c r="E105" s="60">
        <f t="shared" si="21"/>
        <v>3000</v>
      </c>
      <c r="F105" s="53">
        <f t="shared" si="21"/>
        <v>1945</v>
      </c>
      <c r="G105" s="87">
        <f t="shared" si="18"/>
        <v>64.83333333333333</v>
      </c>
      <c r="H105" s="12">
        <f t="shared" si="21"/>
        <v>0</v>
      </c>
      <c r="I105" s="12">
        <f t="shared" si="21"/>
        <v>0</v>
      </c>
      <c r="J105" s="13">
        <f t="shared" si="21"/>
        <v>0</v>
      </c>
      <c r="K105" s="90">
        <v>0</v>
      </c>
      <c r="L105" s="66">
        <f t="shared" si="20"/>
        <v>35000</v>
      </c>
      <c r="M105" s="57">
        <f t="shared" si="19"/>
        <v>3000</v>
      </c>
      <c r="N105" s="57">
        <f t="shared" si="19"/>
        <v>1945</v>
      </c>
      <c r="O105" s="99">
        <f t="shared" si="7"/>
        <v>64.83333333333333</v>
      </c>
    </row>
    <row r="106" spans="1:15" s="33" customFormat="1" ht="16.5">
      <c r="A106" s="157"/>
      <c r="B106" s="167"/>
      <c r="C106" s="8" t="s">
        <v>17</v>
      </c>
      <c r="D106" s="12">
        <v>35000</v>
      </c>
      <c r="E106" s="12">
        <v>3000</v>
      </c>
      <c r="F106" s="12">
        <v>1945</v>
      </c>
      <c r="G106" s="88">
        <f t="shared" si="18"/>
        <v>64.83333333333333</v>
      </c>
      <c r="H106" s="12">
        <v>0</v>
      </c>
      <c r="I106" s="12">
        <v>0</v>
      </c>
      <c r="J106" s="13">
        <v>0</v>
      </c>
      <c r="K106" s="90">
        <v>0</v>
      </c>
      <c r="L106" s="59">
        <f t="shared" si="20"/>
        <v>35000</v>
      </c>
      <c r="M106" s="51">
        <f t="shared" si="19"/>
        <v>3000</v>
      </c>
      <c r="N106" s="51">
        <f t="shared" si="19"/>
        <v>1945</v>
      </c>
      <c r="O106" s="46">
        <f aca="true" t="shared" si="22" ref="O106:O171">N106*100/M106</f>
        <v>64.83333333333333</v>
      </c>
    </row>
    <row r="107" spans="1:15" s="33" customFormat="1" ht="16.5">
      <c r="A107" s="157"/>
      <c r="B107" s="167"/>
      <c r="C107" s="32" t="s">
        <v>103</v>
      </c>
      <c r="D107" s="12">
        <v>35000</v>
      </c>
      <c r="E107" s="12">
        <v>3000</v>
      </c>
      <c r="F107" s="12">
        <v>1945</v>
      </c>
      <c r="G107" s="88">
        <f t="shared" si="18"/>
        <v>64.83333333333333</v>
      </c>
      <c r="H107" s="12">
        <v>0</v>
      </c>
      <c r="I107" s="12">
        <v>0</v>
      </c>
      <c r="J107" s="13">
        <v>0</v>
      </c>
      <c r="K107" s="90">
        <v>0</v>
      </c>
      <c r="L107" s="59">
        <f>SUM(D107,H107)</f>
        <v>35000</v>
      </c>
      <c r="M107" s="51">
        <f t="shared" si="19"/>
        <v>3000</v>
      </c>
      <c r="N107" s="51">
        <f t="shared" si="19"/>
        <v>1945</v>
      </c>
      <c r="O107" s="46">
        <f t="shared" si="22"/>
        <v>64.83333333333333</v>
      </c>
    </row>
    <row r="108" spans="1:15" s="33" customFormat="1" ht="45.75" customHeight="1">
      <c r="A108" s="157"/>
      <c r="B108" s="166">
        <v>75616</v>
      </c>
      <c r="C108" s="38" t="s">
        <v>121</v>
      </c>
      <c r="D108" s="53">
        <f>SUM(D109)</f>
        <v>45000</v>
      </c>
      <c r="E108" s="60">
        <f>SUM(E109)</f>
        <v>45000</v>
      </c>
      <c r="F108" s="53">
        <f>SUM(F109)</f>
        <v>44039</v>
      </c>
      <c r="G108" s="87">
        <f t="shared" si="18"/>
        <v>97.86444444444444</v>
      </c>
      <c r="H108" s="12">
        <f>SUM(H109)</f>
        <v>0</v>
      </c>
      <c r="I108" s="12">
        <f>SUM(I109)</f>
        <v>0</v>
      </c>
      <c r="J108" s="13">
        <f>SUM(J109)</f>
        <v>0</v>
      </c>
      <c r="K108" s="90">
        <v>0</v>
      </c>
      <c r="L108" s="66">
        <f>SUM(D108,H108)</f>
        <v>45000</v>
      </c>
      <c r="M108" s="57">
        <f aca="true" t="shared" si="23" ref="M108:N110">SUM(E108,I108)</f>
        <v>45000</v>
      </c>
      <c r="N108" s="57">
        <f t="shared" si="23"/>
        <v>44039</v>
      </c>
      <c r="O108" s="99">
        <f t="shared" si="22"/>
        <v>97.86444444444444</v>
      </c>
    </row>
    <row r="109" spans="1:15" s="33" customFormat="1" ht="16.5">
      <c r="A109" s="157"/>
      <c r="B109" s="167"/>
      <c r="C109" s="8" t="s">
        <v>17</v>
      </c>
      <c r="D109" s="12">
        <v>45000</v>
      </c>
      <c r="E109" s="12">
        <v>45000</v>
      </c>
      <c r="F109" s="12">
        <v>44039</v>
      </c>
      <c r="G109" s="88">
        <f t="shared" si="18"/>
        <v>97.86444444444444</v>
      </c>
      <c r="H109" s="12">
        <v>0</v>
      </c>
      <c r="I109" s="12">
        <v>0</v>
      </c>
      <c r="J109" s="13">
        <v>0</v>
      </c>
      <c r="K109" s="90">
        <v>0</v>
      </c>
      <c r="L109" s="59">
        <f>SUM(D109,H109)</f>
        <v>45000</v>
      </c>
      <c r="M109" s="51">
        <f t="shared" si="23"/>
        <v>45000</v>
      </c>
      <c r="N109" s="51">
        <f t="shared" si="23"/>
        <v>44039</v>
      </c>
      <c r="O109" s="46">
        <f>N109*100/M109</f>
        <v>97.86444444444444</v>
      </c>
    </row>
    <row r="110" spans="1:15" s="33" customFormat="1" ht="16.5">
      <c r="A110" s="157"/>
      <c r="B110" s="167"/>
      <c r="C110" s="32" t="s">
        <v>103</v>
      </c>
      <c r="D110" s="12">
        <v>45000</v>
      </c>
      <c r="E110" s="12">
        <v>45000</v>
      </c>
      <c r="F110" s="12">
        <v>44039</v>
      </c>
      <c r="G110" s="88">
        <f t="shared" si="18"/>
        <v>97.86444444444444</v>
      </c>
      <c r="H110" s="12">
        <v>0</v>
      </c>
      <c r="I110" s="12">
        <v>0</v>
      </c>
      <c r="J110" s="13">
        <v>0</v>
      </c>
      <c r="K110" s="90">
        <v>0</v>
      </c>
      <c r="L110" s="59">
        <f>SUM(D110,H110)</f>
        <v>45000</v>
      </c>
      <c r="M110" s="51">
        <f t="shared" si="23"/>
        <v>45000</v>
      </c>
      <c r="N110" s="51">
        <f t="shared" si="23"/>
        <v>44039</v>
      </c>
      <c r="O110" s="46">
        <f>N110*100/M110</f>
        <v>97.86444444444444</v>
      </c>
    </row>
    <row r="111" spans="1:15" s="25" customFormat="1" ht="16.5">
      <c r="A111" s="154">
        <v>757</v>
      </c>
      <c r="B111" s="175"/>
      <c r="C111" s="140" t="s">
        <v>49</v>
      </c>
      <c r="D111" s="20">
        <f>SUM(D112,D115)</f>
        <v>2876000</v>
      </c>
      <c r="E111" s="22">
        <f>SUM(E112,E115)</f>
        <v>2276000</v>
      </c>
      <c r="F111" s="20">
        <f>SUM(F112,F115)</f>
        <v>2241772</v>
      </c>
      <c r="G111" s="147">
        <f t="shared" si="18"/>
        <v>98.49613356766257</v>
      </c>
      <c r="H111" s="20">
        <f>SUM(H112,H115)</f>
        <v>0</v>
      </c>
      <c r="I111" s="20">
        <f>SUM(I112,I115)</f>
        <v>0</v>
      </c>
      <c r="J111" s="22">
        <f>SUM(J112,J115)</f>
        <v>0</v>
      </c>
      <c r="K111" s="141">
        <v>0</v>
      </c>
      <c r="L111" s="22">
        <f>SUM(D111,H111)</f>
        <v>2876000</v>
      </c>
      <c r="M111" s="20">
        <f t="shared" si="19"/>
        <v>2276000</v>
      </c>
      <c r="N111" s="20">
        <f t="shared" si="19"/>
        <v>2241772</v>
      </c>
      <c r="O111" s="142">
        <f t="shared" si="22"/>
        <v>98.49613356766257</v>
      </c>
    </row>
    <row r="112" spans="1:15" s="28" customFormat="1" ht="18.75">
      <c r="A112" s="155"/>
      <c r="B112" s="179" t="s">
        <v>162</v>
      </c>
      <c r="C112" s="39" t="s">
        <v>50</v>
      </c>
      <c r="D112" s="54">
        <f>SUM(D114)</f>
        <v>2724000</v>
      </c>
      <c r="E112" s="64">
        <f>SUM(E114)</f>
        <v>2124000</v>
      </c>
      <c r="F112" s="54">
        <f>SUM(F114)</f>
        <v>2121813</v>
      </c>
      <c r="G112" s="87">
        <f t="shared" si="18"/>
        <v>99.89703389830508</v>
      </c>
      <c r="H112" s="12">
        <f>SUM(H114)</f>
        <v>0</v>
      </c>
      <c r="I112" s="12">
        <f>SUM(I114)</f>
        <v>0</v>
      </c>
      <c r="J112" s="13">
        <f>SUM(J114)</f>
        <v>0</v>
      </c>
      <c r="K112" s="90">
        <v>0</v>
      </c>
      <c r="L112" s="67">
        <f aca="true" t="shared" si="24" ref="L112:L118">SUM(D112,H112)</f>
        <v>2724000</v>
      </c>
      <c r="M112" s="53">
        <f t="shared" si="19"/>
        <v>2124000</v>
      </c>
      <c r="N112" s="53">
        <f t="shared" si="19"/>
        <v>2121813</v>
      </c>
      <c r="O112" s="103">
        <f t="shared" si="22"/>
        <v>99.89703389830508</v>
      </c>
    </row>
    <row r="113" spans="1:15" s="28" customFormat="1" ht="16.5">
      <c r="A113" s="155"/>
      <c r="B113" s="180"/>
      <c r="C113" s="40" t="s">
        <v>51</v>
      </c>
      <c r="D113" s="56"/>
      <c r="E113" s="65"/>
      <c r="F113" s="55"/>
      <c r="G113" s="87"/>
      <c r="H113" s="17"/>
      <c r="I113" s="17"/>
      <c r="J113" s="18"/>
      <c r="K113" s="86"/>
      <c r="L113" s="18"/>
      <c r="M113" s="17"/>
      <c r="N113" s="17"/>
      <c r="O113" s="101"/>
    </row>
    <row r="114" spans="1:15" s="33" customFormat="1" ht="16.5">
      <c r="A114" s="157"/>
      <c r="B114" s="167"/>
      <c r="C114" s="8" t="s">
        <v>17</v>
      </c>
      <c r="D114" s="17">
        <v>2724000</v>
      </c>
      <c r="E114" s="17">
        <v>2124000</v>
      </c>
      <c r="F114" s="51">
        <v>2121813</v>
      </c>
      <c r="G114" s="88">
        <f aca="true" t="shared" si="25" ref="G114:G119">F114/E114*100</f>
        <v>99.89703389830508</v>
      </c>
      <c r="H114" s="51">
        <v>0</v>
      </c>
      <c r="I114" s="51">
        <v>0</v>
      </c>
      <c r="J114" s="59">
        <v>0</v>
      </c>
      <c r="K114" s="35">
        <v>0</v>
      </c>
      <c r="L114" s="59">
        <f t="shared" si="24"/>
        <v>2724000</v>
      </c>
      <c r="M114" s="51">
        <f t="shared" si="19"/>
        <v>2124000</v>
      </c>
      <c r="N114" s="51">
        <f t="shared" si="19"/>
        <v>2121813</v>
      </c>
      <c r="O114" s="46">
        <f t="shared" si="22"/>
        <v>99.89703389830508</v>
      </c>
    </row>
    <row r="115" spans="1:15" s="33" customFormat="1" ht="32.25" customHeight="1">
      <c r="A115" s="157"/>
      <c r="B115" s="166">
        <v>75704</v>
      </c>
      <c r="C115" s="38" t="s">
        <v>99</v>
      </c>
      <c r="D115" s="57">
        <f>SUM(D116)</f>
        <v>152000</v>
      </c>
      <c r="E115" s="66">
        <f>SUM(E116)</f>
        <v>152000</v>
      </c>
      <c r="F115" s="116">
        <f>SUM(F116)</f>
        <v>119959</v>
      </c>
      <c r="G115" s="129">
        <f t="shared" si="25"/>
        <v>78.9203947368421</v>
      </c>
      <c r="H115" s="51">
        <f>SUM(H116)</f>
        <v>0</v>
      </c>
      <c r="I115" s="51">
        <f>SUM(I116)</f>
        <v>0</v>
      </c>
      <c r="J115" s="59">
        <f>SUM(J116)</f>
        <v>0</v>
      </c>
      <c r="K115" s="35">
        <v>0</v>
      </c>
      <c r="L115" s="66">
        <f t="shared" si="24"/>
        <v>152000</v>
      </c>
      <c r="M115" s="57">
        <f t="shared" si="19"/>
        <v>152000</v>
      </c>
      <c r="N115" s="116">
        <f t="shared" si="19"/>
        <v>119959</v>
      </c>
      <c r="O115" s="117">
        <f t="shared" si="22"/>
        <v>78.9203947368421</v>
      </c>
    </row>
    <row r="116" spans="1:15" s="33" customFormat="1" ht="16.5">
      <c r="A116" s="157"/>
      <c r="B116" s="167"/>
      <c r="C116" s="8" t="s">
        <v>17</v>
      </c>
      <c r="D116" s="51">
        <v>152000</v>
      </c>
      <c r="E116" s="11">
        <v>152000</v>
      </c>
      <c r="F116" s="9">
        <v>119959</v>
      </c>
      <c r="G116" s="88">
        <f t="shared" si="25"/>
        <v>78.9203947368421</v>
      </c>
      <c r="H116" s="9">
        <v>0</v>
      </c>
      <c r="I116" s="9">
        <v>0</v>
      </c>
      <c r="J116" s="11">
        <v>0</v>
      </c>
      <c r="K116" s="83">
        <v>0</v>
      </c>
      <c r="L116" s="59">
        <f t="shared" si="24"/>
        <v>152000</v>
      </c>
      <c r="M116" s="51">
        <f t="shared" si="19"/>
        <v>152000</v>
      </c>
      <c r="N116" s="51">
        <f t="shared" si="19"/>
        <v>119959</v>
      </c>
      <c r="O116" s="46">
        <f t="shared" si="22"/>
        <v>78.9203947368421</v>
      </c>
    </row>
    <row r="117" spans="1:15" s="25" customFormat="1" ht="16.5">
      <c r="A117" s="154">
        <v>758</v>
      </c>
      <c r="B117" s="165"/>
      <c r="C117" s="140" t="s">
        <v>52</v>
      </c>
      <c r="D117" s="20">
        <f>SUM(D118,D121)</f>
        <v>1390000</v>
      </c>
      <c r="E117" s="22">
        <f>SUM(E118,E121)</f>
        <v>874932</v>
      </c>
      <c r="F117" s="20">
        <f>SUM(F118,F121)</f>
        <v>873077</v>
      </c>
      <c r="G117" s="147">
        <f t="shared" si="25"/>
        <v>99.78798352329096</v>
      </c>
      <c r="H117" s="20">
        <f>SUM(H118,H121)</f>
        <v>480000</v>
      </c>
      <c r="I117" s="20">
        <f>SUM(I118,I121)</f>
        <v>0</v>
      </c>
      <c r="J117" s="22">
        <f>SUM(J118,J121)</f>
        <v>0</v>
      </c>
      <c r="K117" s="141">
        <v>0</v>
      </c>
      <c r="L117" s="22">
        <f t="shared" si="24"/>
        <v>1870000</v>
      </c>
      <c r="M117" s="20">
        <f t="shared" si="19"/>
        <v>874932</v>
      </c>
      <c r="N117" s="20">
        <f t="shared" si="19"/>
        <v>873077</v>
      </c>
      <c r="O117" s="142">
        <f t="shared" si="22"/>
        <v>99.78798352329095</v>
      </c>
    </row>
    <row r="118" spans="1:15" s="28" customFormat="1" ht="18.75">
      <c r="A118" s="155"/>
      <c r="B118" s="166">
        <v>75814</v>
      </c>
      <c r="C118" s="27" t="s">
        <v>53</v>
      </c>
      <c r="D118" s="52">
        <f>SUM(D119:D120)</f>
        <v>600000</v>
      </c>
      <c r="E118" s="52">
        <f>SUM(E119:E120)</f>
        <v>874932</v>
      </c>
      <c r="F118" s="52">
        <f>SUM(F119:F120)</f>
        <v>873077</v>
      </c>
      <c r="G118" s="87">
        <f t="shared" si="25"/>
        <v>99.78798352329096</v>
      </c>
      <c r="H118" s="51">
        <f>SUM(H119:H119)</f>
        <v>0</v>
      </c>
      <c r="I118" s="51">
        <f>SUM(I119:I119)</f>
        <v>0</v>
      </c>
      <c r="J118" s="59">
        <f>SUM(J119:J119)</f>
        <v>0</v>
      </c>
      <c r="K118" s="35">
        <v>0</v>
      </c>
      <c r="L118" s="66">
        <f t="shared" si="24"/>
        <v>600000</v>
      </c>
      <c r="M118" s="57">
        <f t="shared" si="19"/>
        <v>874932</v>
      </c>
      <c r="N118" s="57">
        <f t="shared" si="19"/>
        <v>873077</v>
      </c>
      <c r="O118" s="99">
        <f t="shared" si="22"/>
        <v>99.78798352329095</v>
      </c>
    </row>
    <row r="119" spans="1:15" s="33" customFormat="1" ht="16.5">
      <c r="A119" s="157"/>
      <c r="B119" s="167"/>
      <c r="C119" s="32" t="s">
        <v>17</v>
      </c>
      <c r="D119" s="12">
        <v>100000</v>
      </c>
      <c r="E119" s="12">
        <v>33000</v>
      </c>
      <c r="F119" s="12">
        <v>31377</v>
      </c>
      <c r="G119" s="88">
        <f t="shared" si="25"/>
        <v>95.08181818181818</v>
      </c>
      <c r="H119" s="12">
        <v>0</v>
      </c>
      <c r="I119" s="12">
        <v>0</v>
      </c>
      <c r="J119" s="13">
        <v>0</v>
      </c>
      <c r="K119" s="90">
        <v>0</v>
      </c>
      <c r="L119" s="59">
        <f>SUM(D119,H119)</f>
        <v>100000</v>
      </c>
      <c r="M119" s="51">
        <f t="shared" si="19"/>
        <v>33000</v>
      </c>
      <c r="N119" s="51">
        <f t="shared" si="19"/>
        <v>31377</v>
      </c>
      <c r="O119" s="46">
        <f t="shared" si="22"/>
        <v>95.08181818181818</v>
      </c>
    </row>
    <row r="120" spans="1:15" s="33" customFormat="1" ht="16.5">
      <c r="A120" s="157"/>
      <c r="B120" s="167"/>
      <c r="C120" s="32" t="s">
        <v>22</v>
      </c>
      <c r="D120" s="12">
        <v>500000</v>
      </c>
      <c r="E120" s="13">
        <v>841932</v>
      </c>
      <c r="F120" s="12">
        <v>841700</v>
      </c>
      <c r="G120" s="88">
        <v>99.9</v>
      </c>
      <c r="H120" s="12">
        <v>0</v>
      </c>
      <c r="I120" s="12">
        <v>0</v>
      </c>
      <c r="J120" s="12">
        <v>0</v>
      </c>
      <c r="K120" s="12">
        <v>0</v>
      </c>
      <c r="L120" s="59">
        <f>SUM(D120,H120)</f>
        <v>500000</v>
      </c>
      <c r="M120" s="51">
        <f t="shared" si="19"/>
        <v>841932</v>
      </c>
      <c r="N120" s="51">
        <f t="shared" si="19"/>
        <v>841700</v>
      </c>
      <c r="O120" s="46">
        <v>99.9</v>
      </c>
    </row>
    <row r="121" spans="1:15" s="28" customFormat="1" ht="18.75">
      <c r="A121" s="155"/>
      <c r="B121" s="166">
        <v>75818</v>
      </c>
      <c r="C121" s="27" t="s">
        <v>54</v>
      </c>
      <c r="D121" s="52">
        <f>SUM(D122)</f>
        <v>790000</v>
      </c>
      <c r="E121" s="198">
        <f>SUM(E122)</f>
        <v>0</v>
      </c>
      <c r="F121" s="51">
        <f>SUM(F122)</f>
        <v>0</v>
      </c>
      <c r="G121" s="88">
        <v>0</v>
      </c>
      <c r="H121" s="52">
        <f>SUM(H122)</f>
        <v>480000</v>
      </c>
      <c r="I121" s="197">
        <f>SUM(I122)</f>
        <v>0</v>
      </c>
      <c r="J121" s="59">
        <f>SUM(J122)</f>
        <v>0</v>
      </c>
      <c r="K121" s="35">
        <v>0</v>
      </c>
      <c r="L121" s="66">
        <f>SUM(D121,H121)</f>
        <v>1270000</v>
      </c>
      <c r="M121" s="57">
        <f t="shared" si="19"/>
        <v>0</v>
      </c>
      <c r="N121" s="214">
        <f t="shared" si="19"/>
        <v>0</v>
      </c>
      <c r="O121" s="215">
        <v>0</v>
      </c>
    </row>
    <row r="122" spans="1:15" ht="16.5">
      <c r="A122" s="157"/>
      <c r="B122" s="167"/>
      <c r="C122" s="32" t="s">
        <v>17</v>
      </c>
      <c r="D122" s="12">
        <v>790000</v>
      </c>
      <c r="E122" s="12">
        <v>0</v>
      </c>
      <c r="F122" s="12">
        <v>0</v>
      </c>
      <c r="G122" s="88">
        <v>0</v>
      </c>
      <c r="H122" s="12">
        <v>480000</v>
      </c>
      <c r="I122" s="12">
        <v>0</v>
      </c>
      <c r="J122" s="13">
        <v>0</v>
      </c>
      <c r="K122" s="90">
        <v>0</v>
      </c>
      <c r="L122" s="59">
        <f aca="true" t="shared" si="26" ref="L122:L131">SUM(D122,H122)</f>
        <v>1270000</v>
      </c>
      <c r="M122" s="51">
        <f t="shared" si="19"/>
        <v>0</v>
      </c>
      <c r="N122" s="51">
        <f t="shared" si="19"/>
        <v>0</v>
      </c>
      <c r="O122" s="46">
        <v>0</v>
      </c>
    </row>
    <row r="123" spans="1:15" s="25" customFormat="1" ht="16.5">
      <c r="A123" s="154" t="s">
        <v>163</v>
      </c>
      <c r="B123" s="165"/>
      <c r="C123" s="140" t="s">
        <v>55</v>
      </c>
      <c r="D123" s="20">
        <f>SUM(D124,D127,D130,D133,D136,D139,D141,D144,D147,D150,D153,D157,D160)</f>
        <v>29206917</v>
      </c>
      <c r="E123" s="22">
        <f>SUM(E124,E127,E130,E133,E136,E139,E141,E144,E147,E150,E153,E157,E160)</f>
        <v>32175600</v>
      </c>
      <c r="F123" s="20">
        <f>SUM(F124,F127,F130,F133,F136,F139,F141,F144,F147,F150,F153,F157,F160)</f>
        <v>32000902</v>
      </c>
      <c r="G123" s="147">
        <f>F123/E123*100</f>
        <v>99.4570481980134</v>
      </c>
      <c r="H123" s="20">
        <f>SUM(H124,H127,H130,H133,H136,H139,H141,H144,H147,H150,H153,H157,H160)</f>
        <v>20470239</v>
      </c>
      <c r="I123" s="20">
        <f>SUM(I124,I127,I130,I133,I136,I139,I141,I144,I147,I150,I153,I157,I160)</f>
        <v>21872251</v>
      </c>
      <c r="J123" s="22">
        <f>SUM(J124,J127,J130,J133,J136,J139,J141,J144,J147,J150,J153,J157,J160)</f>
        <v>21530400</v>
      </c>
      <c r="K123" s="141">
        <f>J123/I123*100</f>
        <v>98.43705615850878</v>
      </c>
      <c r="L123" s="22">
        <f t="shared" si="26"/>
        <v>49677156</v>
      </c>
      <c r="M123" s="20">
        <f t="shared" si="19"/>
        <v>54047851</v>
      </c>
      <c r="N123" s="20">
        <f t="shared" si="19"/>
        <v>53531302</v>
      </c>
      <c r="O123" s="142">
        <f t="shared" si="22"/>
        <v>99.04427467430666</v>
      </c>
    </row>
    <row r="124" spans="1:15" s="28" customFormat="1" ht="18.75">
      <c r="A124" s="155"/>
      <c r="B124" s="166" t="s">
        <v>164</v>
      </c>
      <c r="C124" s="27" t="s">
        <v>56</v>
      </c>
      <c r="D124" s="52">
        <f>SUM(D125)</f>
        <v>13099222</v>
      </c>
      <c r="E124" s="63">
        <f>SUM(E125)</f>
        <v>14853915</v>
      </c>
      <c r="F124" s="52">
        <f>SUM(F125)</f>
        <v>14743784</v>
      </c>
      <c r="G124" s="87">
        <f>F124/E124*100</f>
        <v>99.25857257160823</v>
      </c>
      <c r="H124" s="51">
        <f>SUM(H125)</f>
        <v>0</v>
      </c>
      <c r="I124" s="51">
        <f>SUM(I125)</f>
        <v>0</v>
      </c>
      <c r="J124" s="59">
        <f>SUM(J125)</f>
        <v>0</v>
      </c>
      <c r="K124" s="35">
        <v>0</v>
      </c>
      <c r="L124" s="66">
        <f t="shared" si="26"/>
        <v>13099222</v>
      </c>
      <c r="M124" s="57">
        <f t="shared" si="19"/>
        <v>14853915</v>
      </c>
      <c r="N124" s="57">
        <f t="shared" si="19"/>
        <v>14743784</v>
      </c>
      <c r="O124" s="99">
        <f t="shared" si="22"/>
        <v>99.25857257160823</v>
      </c>
    </row>
    <row r="125" spans="1:15" ht="16.5">
      <c r="A125" s="157"/>
      <c r="B125" s="167"/>
      <c r="C125" s="8" t="s">
        <v>17</v>
      </c>
      <c r="D125" s="9">
        <v>13099222</v>
      </c>
      <c r="E125" s="9">
        <v>14853915</v>
      </c>
      <c r="F125" s="51">
        <v>14743784</v>
      </c>
      <c r="G125" s="88">
        <f>F125/E125*100</f>
        <v>99.25857257160823</v>
      </c>
      <c r="H125" s="9">
        <v>0</v>
      </c>
      <c r="I125" s="9">
        <v>0</v>
      </c>
      <c r="J125" s="11">
        <v>0</v>
      </c>
      <c r="K125" s="83">
        <v>0</v>
      </c>
      <c r="L125" s="59">
        <f t="shared" si="26"/>
        <v>13099222</v>
      </c>
      <c r="M125" s="51">
        <f t="shared" si="19"/>
        <v>14853915</v>
      </c>
      <c r="N125" s="51">
        <f t="shared" si="19"/>
        <v>14743784</v>
      </c>
      <c r="O125" s="46">
        <f t="shared" si="22"/>
        <v>99.25857257160823</v>
      </c>
    </row>
    <row r="126" spans="1:15" ht="16.5">
      <c r="A126" s="157"/>
      <c r="B126" s="167"/>
      <c r="C126" s="30" t="s">
        <v>160</v>
      </c>
      <c r="D126" s="51">
        <v>13099222</v>
      </c>
      <c r="E126" s="51">
        <v>14804415</v>
      </c>
      <c r="F126" s="51">
        <v>14696534</v>
      </c>
      <c r="G126" s="88">
        <f>F126/E126*100</f>
        <v>99.27129170588638</v>
      </c>
      <c r="H126" s="51">
        <v>0</v>
      </c>
      <c r="I126" s="51">
        <v>0</v>
      </c>
      <c r="J126" s="59">
        <v>0</v>
      </c>
      <c r="K126" s="35">
        <v>0</v>
      </c>
      <c r="L126" s="59">
        <f t="shared" si="26"/>
        <v>13099222</v>
      </c>
      <c r="M126" s="51">
        <f t="shared" si="19"/>
        <v>14804415</v>
      </c>
      <c r="N126" s="51">
        <f t="shared" si="19"/>
        <v>14696534</v>
      </c>
      <c r="O126" s="46">
        <f t="shared" si="22"/>
        <v>99.27129170588638</v>
      </c>
    </row>
    <row r="127" spans="1:15" s="28" customFormat="1" ht="18.75">
      <c r="A127" s="155"/>
      <c r="B127" s="166" t="s">
        <v>165</v>
      </c>
      <c r="C127" s="27" t="s">
        <v>57</v>
      </c>
      <c r="D127" s="51">
        <f>SUM(D128)</f>
        <v>0</v>
      </c>
      <c r="E127" s="59">
        <f>SUM(E128)</f>
        <v>0</v>
      </c>
      <c r="F127" s="51">
        <f>SUM(F128)</f>
        <v>0</v>
      </c>
      <c r="G127" s="88">
        <v>0</v>
      </c>
      <c r="H127" s="52">
        <f>SUM(H128)</f>
        <v>500000</v>
      </c>
      <c r="I127" s="52">
        <f>SUM(I128)</f>
        <v>675550</v>
      </c>
      <c r="J127" s="63">
        <f>SUM(J128)</f>
        <v>675550</v>
      </c>
      <c r="K127" s="36">
        <f>J127/I127*100</f>
        <v>100</v>
      </c>
      <c r="L127" s="66">
        <f t="shared" si="26"/>
        <v>500000</v>
      </c>
      <c r="M127" s="57">
        <f t="shared" si="19"/>
        <v>675550</v>
      </c>
      <c r="N127" s="57">
        <f t="shared" si="19"/>
        <v>675550</v>
      </c>
      <c r="O127" s="99">
        <f t="shared" si="22"/>
        <v>100</v>
      </c>
    </row>
    <row r="128" spans="1:15" ht="16.5">
      <c r="A128" s="157"/>
      <c r="B128" s="167"/>
      <c r="C128" s="8" t="s">
        <v>17</v>
      </c>
      <c r="D128" s="9">
        <v>0</v>
      </c>
      <c r="E128" s="11">
        <v>0</v>
      </c>
      <c r="F128" s="9">
        <v>0</v>
      </c>
      <c r="G128" s="88">
        <v>0</v>
      </c>
      <c r="H128" s="51">
        <v>500000</v>
      </c>
      <c r="I128" s="51">
        <v>675550</v>
      </c>
      <c r="J128" s="59">
        <v>675550</v>
      </c>
      <c r="K128" s="35">
        <f>J128/I128*100</f>
        <v>100</v>
      </c>
      <c r="L128" s="59">
        <f t="shared" si="26"/>
        <v>500000</v>
      </c>
      <c r="M128" s="51">
        <f t="shared" si="19"/>
        <v>675550</v>
      </c>
      <c r="N128" s="51">
        <f t="shared" si="19"/>
        <v>675550</v>
      </c>
      <c r="O128" s="46">
        <f t="shared" si="22"/>
        <v>100</v>
      </c>
    </row>
    <row r="129" spans="1:15" ht="16.5">
      <c r="A129" s="157"/>
      <c r="B129" s="167"/>
      <c r="C129" s="30" t="s">
        <v>161</v>
      </c>
      <c r="D129" s="51">
        <v>0</v>
      </c>
      <c r="E129" s="59">
        <v>0</v>
      </c>
      <c r="F129" s="51">
        <v>0</v>
      </c>
      <c r="G129" s="88">
        <v>0</v>
      </c>
      <c r="H129" s="51">
        <v>500000</v>
      </c>
      <c r="I129" s="51">
        <v>675550</v>
      </c>
      <c r="J129" s="59">
        <v>675550</v>
      </c>
      <c r="K129" s="35">
        <f>J129/I129*100</f>
        <v>100</v>
      </c>
      <c r="L129" s="59">
        <f t="shared" si="26"/>
        <v>500000</v>
      </c>
      <c r="M129" s="51">
        <f t="shared" si="19"/>
        <v>675550</v>
      </c>
      <c r="N129" s="51">
        <f t="shared" si="19"/>
        <v>675550</v>
      </c>
      <c r="O129" s="46">
        <f t="shared" si="22"/>
        <v>100</v>
      </c>
    </row>
    <row r="130" spans="1:15" ht="18.75">
      <c r="A130" s="157"/>
      <c r="B130" s="166" t="s">
        <v>166</v>
      </c>
      <c r="C130" s="27" t="s">
        <v>76</v>
      </c>
      <c r="D130" s="52">
        <f>SUM(D131)</f>
        <v>7381047</v>
      </c>
      <c r="E130" s="63">
        <f>SUM(E131)</f>
        <v>7606563</v>
      </c>
      <c r="F130" s="52">
        <f>SUM(F131)</f>
        <v>7581601</v>
      </c>
      <c r="G130" s="87">
        <f>F130/E130*100</f>
        <v>99.6718360184488</v>
      </c>
      <c r="H130" s="51">
        <f>SUM(H131)</f>
        <v>0</v>
      </c>
      <c r="I130" s="51">
        <f>SUM(I131)</f>
        <v>0</v>
      </c>
      <c r="J130" s="59">
        <f>SUM(J131)</f>
        <v>0</v>
      </c>
      <c r="K130" s="35">
        <v>0</v>
      </c>
      <c r="L130" s="66">
        <f t="shared" si="26"/>
        <v>7381047</v>
      </c>
      <c r="M130" s="57">
        <f t="shared" si="19"/>
        <v>7606563</v>
      </c>
      <c r="N130" s="57">
        <f t="shared" si="19"/>
        <v>7581601</v>
      </c>
      <c r="O130" s="99">
        <f t="shared" si="22"/>
        <v>99.6718360184488</v>
      </c>
    </row>
    <row r="131" spans="1:15" ht="16.5">
      <c r="A131" s="157"/>
      <c r="B131" s="167"/>
      <c r="C131" s="8" t="s">
        <v>17</v>
      </c>
      <c r="D131" s="51">
        <v>7381047</v>
      </c>
      <c r="E131" s="51">
        <v>7606563</v>
      </c>
      <c r="F131" s="51">
        <v>7581601</v>
      </c>
      <c r="G131" s="88">
        <f>F131/E131*100</f>
        <v>99.6718360184488</v>
      </c>
      <c r="H131" s="51">
        <v>0</v>
      </c>
      <c r="I131" s="51">
        <v>0</v>
      </c>
      <c r="J131" s="59">
        <v>0</v>
      </c>
      <c r="K131" s="35">
        <v>0</v>
      </c>
      <c r="L131" s="59">
        <f t="shared" si="26"/>
        <v>7381047</v>
      </c>
      <c r="M131" s="51">
        <f t="shared" si="19"/>
        <v>7606563</v>
      </c>
      <c r="N131" s="51">
        <f t="shared" si="19"/>
        <v>7581601</v>
      </c>
      <c r="O131" s="46">
        <f t="shared" si="22"/>
        <v>99.6718360184488</v>
      </c>
    </row>
    <row r="132" spans="1:15" ht="16.5">
      <c r="A132" s="157"/>
      <c r="B132" s="167"/>
      <c r="C132" s="30" t="s">
        <v>160</v>
      </c>
      <c r="D132" s="51">
        <v>7381047</v>
      </c>
      <c r="E132" s="51">
        <v>7606563</v>
      </c>
      <c r="F132" s="51">
        <v>7581601</v>
      </c>
      <c r="G132" s="88">
        <f>F132/E132*100</f>
        <v>99.6718360184488</v>
      </c>
      <c r="H132" s="51">
        <v>0</v>
      </c>
      <c r="I132" s="51">
        <v>0</v>
      </c>
      <c r="J132" s="59">
        <v>0</v>
      </c>
      <c r="K132" s="35">
        <v>0</v>
      </c>
      <c r="L132" s="59">
        <f>SUM(D132,H132)</f>
        <v>7381047</v>
      </c>
      <c r="M132" s="51">
        <f t="shared" si="19"/>
        <v>7606563</v>
      </c>
      <c r="N132" s="51">
        <f t="shared" si="19"/>
        <v>7581601</v>
      </c>
      <c r="O132" s="46">
        <f t="shared" si="22"/>
        <v>99.6718360184488</v>
      </c>
    </row>
    <row r="133" spans="1:15" s="28" customFormat="1" ht="18.75">
      <c r="A133" s="155"/>
      <c r="B133" s="166" t="s">
        <v>167</v>
      </c>
      <c r="C133" s="27" t="s">
        <v>58</v>
      </c>
      <c r="D133" s="52">
        <f>SUM(D134)</f>
        <v>7946422</v>
      </c>
      <c r="E133" s="63">
        <f>SUM(E134)</f>
        <v>8694962</v>
      </c>
      <c r="F133" s="52">
        <f>SUM(F134)</f>
        <v>8694391</v>
      </c>
      <c r="G133" s="87">
        <v>99.9</v>
      </c>
      <c r="H133" s="51">
        <f>SUM(H134)</f>
        <v>0</v>
      </c>
      <c r="I133" s="51">
        <f>SUM(I134)</f>
        <v>0</v>
      </c>
      <c r="J133" s="59">
        <f>SUM(J134)</f>
        <v>0</v>
      </c>
      <c r="K133" s="35">
        <v>0</v>
      </c>
      <c r="L133" s="66">
        <f aca="true" t="shared" si="27" ref="L133:L200">SUM(D133,H133)</f>
        <v>7946422</v>
      </c>
      <c r="M133" s="57">
        <f t="shared" si="19"/>
        <v>8694962</v>
      </c>
      <c r="N133" s="57">
        <f t="shared" si="19"/>
        <v>8694391</v>
      </c>
      <c r="O133" s="99">
        <v>99.9</v>
      </c>
    </row>
    <row r="134" spans="1:15" ht="16.5">
      <c r="A134" s="157"/>
      <c r="B134" s="167"/>
      <c r="C134" s="8" t="s">
        <v>17</v>
      </c>
      <c r="D134" s="51">
        <v>7946422</v>
      </c>
      <c r="E134" s="51">
        <v>8694962</v>
      </c>
      <c r="F134" s="51">
        <v>8694391</v>
      </c>
      <c r="G134" s="88">
        <v>99.9</v>
      </c>
      <c r="H134" s="9">
        <v>0</v>
      </c>
      <c r="I134" s="9">
        <v>0</v>
      </c>
      <c r="J134" s="11">
        <v>0</v>
      </c>
      <c r="K134" s="83">
        <v>0</v>
      </c>
      <c r="L134" s="59">
        <f t="shared" si="27"/>
        <v>7946422</v>
      </c>
      <c r="M134" s="51">
        <f t="shared" si="19"/>
        <v>8694962</v>
      </c>
      <c r="N134" s="51">
        <f t="shared" si="19"/>
        <v>8694391</v>
      </c>
      <c r="O134" s="46">
        <v>99.9</v>
      </c>
    </row>
    <row r="135" spans="1:15" s="33" customFormat="1" ht="16.5">
      <c r="A135" s="157"/>
      <c r="B135" s="167"/>
      <c r="C135" s="30" t="s">
        <v>160</v>
      </c>
      <c r="D135" s="51">
        <v>7946422</v>
      </c>
      <c r="E135" s="51">
        <v>8682962</v>
      </c>
      <c r="F135" s="51">
        <v>8682936</v>
      </c>
      <c r="G135" s="88">
        <v>99.9</v>
      </c>
      <c r="H135" s="51">
        <v>0</v>
      </c>
      <c r="I135" s="51">
        <v>0</v>
      </c>
      <c r="J135" s="59">
        <v>0</v>
      </c>
      <c r="K135" s="35">
        <v>0</v>
      </c>
      <c r="L135" s="59">
        <f t="shared" si="27"/>
        <v>7946422</v>
      </c>
      <c r="M135" s="51">
        <f t="shared" si="19"/>
        <v>8682962</v>
      </c>
      <c r="N135" s="51">
        <f t="shared" si="19"/>
        <v>8682936</v>
      </c>
      <c r="O135" s="46">
        <v>99.9</v>
      </c>
    </row>
    <row r="136" spans="1:15" s="28" customFormat="1" ht="18.75">
      <c r="A136" s="155"/>
      <c r="B136" s="166" t="s">
        <v>168</v>
      </c>
      <c r="C136" s="27" t="s">
        <v>59</v>
      </c>
      <c r="D136" s="51">
        <f>SUM(D137)</f>
        <v>0</v>
      </c>
      <c r="E136" s="59">
        <f>SUM(E137)</f>
        <v>0</v>
      </c>
      <c r="F136" s="51">
        <f>SUM(F137)</f>
        <v>0</v>
      </c>
      <c r="G136" s="88">
        <v>0</v>
      </c>
      <c r="H136" s="52">
        <f>SUM(H137)</f>
        <v>500000</v>
      </c>
      <c r="I136" s="52">
        <f>SUM(I137)</f>
        <v>360170</v>
      </c>
      <c r="J136" s="63">
        <f>SUM(J137)</f>
        <v>360170</v>
      </c>
      <c r="K136" s="36">
        <f>J136/I136*100</f>
        <v>100</v>
      </c>
      <c r="L136" s="66">
        <f t="shared" si="27"/>
        <v>500000</v>
      </c>
      <c r="M136" s="57">
        <f t="shared" si="19"/>
        <v>360170</v>
      </c>
      <c r="N136" s="57">
        <f t="shared" si="19"/>
        <v>360170</v>
      </c>
      <c r="O136" s="99">
        <f t="shared" si="22"/>
        <v>100</v>
      </c>
    </row>
    <row r="137" spans="1:15" s="33" customFormat="1" ht="16.5">
      <c r="A137" s="157"/>
      <c r="B137" s="167"/>
      <c r="C137" s="8" t="s">
        <v>17</v>
      </c>
      <c r="D137" s="9">
        <v>0</v>
      </c>
      <c r="E137" s="11">
        <v>0</v>
      </c>
      <c r="F137" s="9">
        <v>0</v>
      </c>
      <c r="G137" s="88">
        <v>0</v>
      </c>
      <c r="H137" s="12">
        <v>500000</v>
      </c>
      <c r="I137" s="12">
        <v>360170</v>
      </c>
      <c r="J137" s="51">
        <v>360170</v>
      </c>
      <c r="K137" s="35">
        <f>J137/I137*100</f>
        <v>100</v>
      </c>
      <c r="L137" s="59">
        <f t="shared" si="27"/>
        <v>500000</v>
      </c>
      <c r="M137" s="51">
        <f t="shared" si="19"/>
        <v>360170</v>
      </c>
      <c r="N137" s="51">
        <f t="shared" si="19"/>
        <v>360170</v>
      </c>
      <c r="O137" s="46">
        <f t="shared" si="22"/>
        <v>100</v>
      </c>
    </row>
    <row r="138" spans="1:15" s="33" customFormat="1" ht="16.5">
      <c r="A138" s="157"/>
      <c r="B138" s="167"/>
      <c r="C138" s="32" t="s">
        <v>160</v>
      </c>
      <c r="D138" s="12">
        <v>0</v>
      </c>
      <c r="E138" s="13">
        <v>0</v>
      </c>
      <c r="F138" s="12">
        <v>0</v>
      </c>
      <c r="G138" s="88">
        <v>0</v>
      </c>
      <c r="H138" s="12">
        <v>500000</v>
      </c>
      <c r="I138" s="12">
        <v>360170</v>
      </c>
      <c r="J138" s="51">
        <v>360170</v>
      </c>
      <c r="K138" s="35">
        <f>J138/I138*100</f>
        <v>100</v>
      </c>
      <c r="L138" s="59">
        <f t="shared" si="27"/>
        <v>500000</v>
      </c>
      <c r="M138" s="51">
        <f t="shared" si="19"/>
        <v>360170</v>
      </c>
      <c r="N138" s="51">
        <f t="shared" si="19"/>
        <v>360170</v>
      </c>
      <c r="O138" s="46">
        <f t="shared" si="22"/>
        <v>100</v>
      </c>
    </row>
    <row r="139" spans="1:15" s="28" customFormat="1" ht="18.75">
      <c r="A139" s="155"/>
      <c r="B139" s="166" t="s">
        <v>169</v>
      </c>
      <c r="C139" s="27" t="s">
        <v>60</v>
      </c>
      <c r="D139" s="52">
        <f>SUM(D140)</f>
        <v>110226</v>
      </c>
      <c r="E139" s="63">
        <f>SUM(E140)</f>
        <v>101526</v>
      </c>
      <c r="F139" s="52">
        <f>SUM(F140)</f>
        <v>101521</v>
      </c>
      <c r="G139" s="89">
        <v>99.9</v>
      </c>
      <c r="H139" s="51">
        <f>SUM(H140)</f>
        <v>0</v>
      </c>
      <c r="I139" s="51">
        <f>SUM(I140)</f>
        <v>0</v>
      </c>
      <c r="J139" s="59">
        <f>SUM(J140)</f>
        <v>0</v>
      </c>
      <c r="K139" s="195">
        <v>0</v>
      </c>
      <c r="L139" s="66">
        <f t="shared" si="27"/>
        <v>110226</v>
      </c>
      <c r="M139" s="57">
        <f t="shared" si="19"/>
        <v>101526</v>
      </c>
      <c r="N139" s="57">
        <f t="shared" si="19"/>
        <v>101521</v>
      </c>
      <c r="O139" s="99">
        <v>99.9</v>
      </c>
    </row>
    <row r="140" spans="1:15" ht="16.5">
      <c r="A140" s="157"/>
      <c r="B140" s="167"/>
      <c r="C140" s="8" t="s">
        <v>17</v>
      </c>
      <c r="D140" s="9">
        <v>110226</v>
      </c>
      <c r="E140" s="9">
        <v>101526</v>
      </c>
      <c r="F140" s="9">
        <v>101521</v>
      </c>
      <c r="G140" s="88">
        <v>99.9</v>
      </c>
      <c r="H140" s="9">
        <v>0</v>
      </c>
      <c r="I140" s="9">
        <v>0</v>
      </c>
      <c r="J140" s="11">
        <v>0</v>
      </c>
      <c r="K140" s="195">
        <v>0</v>
      </c>
      <c r="L140" s="59">
        <f t="shared" si="27"/>
        <v>110226</v>
      </c>
      <c r="M140" s="51">
        <f t="shared" si="19"/>
        <v>101526</v>
      </c>
      <c r="N140" s="51">
        <f t="shared" si="19"/>
        <v>101521</v>
      </c>
      <c r="O140" s="46">
        <v>99.9</v>
      </c>
    </row>
    <row r="141" spans="1:15" s="28" customFormat="1" ht="18.75">
      <c r="A141" s="155"/>
      <c r="B141" s="166" t="s">
        <v>170</v>
      </c>
      <c r="C141" s="27" t="s">
        <v>61</v>
      </c>
      <c r="D141" s="51">
        <f>SUM(D142)</f>
        <v>0</v>
      </c>
      <c r="E141" s="59">
        <f>SUM(E142)</f>
        <v>0</v>
      </c>
      <c r="F141" s="51">
        <f>SUM(F142)</f>
        <v>0</v>
      </c>
      <c r="G141" s="88">
        <v>0</v>
      </c>
      <c r="H141" s="52">
        <f>SUM(H142)</f>
        <v>5948474</v>
      </c>
      <c r="I141" s="52">
        <f>SUM(I142)</f>
        <v>6143922</v>
      </c>
      <c r="J141" s="63">
        <f>SUM(J142)</f>
        <v>6143377</v>
      </c>
      <c r="K141" s="36">
        <v>99.9</v>
      </c>
      <c r="L141" s="66">
        <f t="shared" si="27"/>
        <v>5948474</v>
      </c>
      <c r="M141" s="57">
        <f t="shared" si="19"/>
        <v>6143922</v>
      </c>
      <c r="N141" s="57">
        <f t="shared" si="19"/>
        <v>6143377</v>
      </c>
      <c r="O141" s="99">
        <v>99.9</v>
      </c>
    </row>
    <row r="142" spans="1:15" ht="16.5">
      <c r="A142" s="157"/>
      <c r="B142" s="167"/>
      <c r="C142" s="8" t="s">
        <v>17</v>
      </c>
      <c r="D142" s="9">
        <v>0</v>
      </c>
      <c r="E142" s="11">
        <v>0</v>
      </c>
      <c r="F142" s="9">
        <v>0</v>
      </c>
      <c r="G142" s="88">
        <v>0</v>
      </c>
      <c r="H142" s="51">
        <v>5948474</v>
      </c>
      <c r="I142" s="9">
        <v>6143922</v>
      </c>
      <c r="J142" s="51">
        <v>6143377</v>
      </c>
      <c r="K142" s="35">
        <v>99.9</v>
      </c>
      <c r="L142" s="59">
        <f t="shared" si="27"/>
        <v>5948474</v>
      </c>
      <c r="M142" s="51">
        <f t="shared" si="19"/>
        <v>6143922</v>
      </c>
      <c r="N142" s="51">
        <f t="shared" si="19"/>
        <v>6143377</v>
      </c>
      <c r="O142" s="46">
        <v>99.9</v>
      </c>
    </row>
    <row r="143" spans="1:15" s="33" customFormat="1" ht="16.5">
      <c r="A143" s="157"/>
      <c r="B143" s="167"/>
      <c r="C143" s="32" t="s">
        <v>160</v>
      </c>
      <c r="D143" s="51">
        <v>0</v>
      </c>
      <c r="E143" s="59">
        <v>0</v>
      </c>
      <c r="F143" s="51">
        <v>0</v>
      </c>
      <c r="G143" s="88">
        <v>0</v>
      </c>
      <c r="H143" s="51">
        <v>5948474</v>
      </c>
      <c r="I143" s="51">
        <v>6143922</v>
      </c>
      <c r="J143" s="51">
        <v>6131922</v>
      </c>
      <c r="K143" s="35">
        <f>J143/I143*100</f>
        <v>99.80468502041529</v>
      </c>
      <c r="L143" s="59">
        <f t="shared" si="27"/>
        <v>5948474</v>
      </c>
      <c r="M143" s="51">
        <f t="shared" si="19"/>
        <v>6143922</v>
      </c>
      <c r="N143" s="51">
        <f t="shared" si="19"/>
        <v>6131922</v>
      </c>
      <c r="O143" s="46">
        <f t="shared" si="22"/>
        <v>99.80468502041529</v>
      </c>
    </row>
    <row r="144" spans="1:15" s="33" customFormat="1" ht="18.75">
      <c r="A144" s="157"/>
      <c r="B144" s="166">
        <v>80123</v>
      </c>
      <c r="C144" s="27" t="s">
        <v>100</v>
      </c>
      <c r="D144" s="51">
        <f>SUM(D145)</f>
        <v>0</v>
      </c>
      <c r="E144" s="59">
        <f>SUM(E145)</f>
        <v>0</v>
      </c>
      <c r="F144" s="51">
        <f>SUM(F145)</f>
        <v>0</v>
      </c>
      <c r="G144" s="88">
        <v>0</v>
      </c>
      <c r="H144" s="52">
        <f>SUM(H145)</f>
        <v>2100000</v>
      </c>
      <c r="I144" s="52">
        <f>SUM(I145)</f>
        <v>2091000</v>
      </c>
      <c r="J144" s="63">
        <f>SUM(J145)</f>
        <v>2091000</v>
      </c>
      <c r="K144" s="36">
        <f>J144/I144*100</f>
        <v>100</v>
      </c>
      <c r="L144" s="66">
        <f t="shared" si="27"/>
        <v>2100000</v>
      </c>
      <c r="M144" s="57">
        <f t="shared" si="19"/>
        <v>2091000</v>
      </c>
      <c r="N144" s="57">
        <f t="shared" si="19"/>
        <v>2091000</v>
      </c>
      <c r="O144" s="99">
        <f t="shared" si="22"/>
        <v>100</v>
      </c>
    </row>
    <row r="145" spans="1:15" s="33" customFormat="1" ht="16.5">
      <c r="A145" s="157"/>
      <c r="B145" s="167"/>
      <c r="C145" s="8" t="s">
        <v>17</v>
      </c>
      <c r="D145" s="51">
        <v>0</v>
      </c>
      <c r="E145" s="59">
        <v>0</v>
      </c>
      <c r="F145" s="51">
        <v>0</v>
      </c>
      <c r="G145" s="88">
        <v>0</v>
      </c>
      <c r="H145" s="51">
        <v>2100000</v>
      </c>
      <c r="I145" s="51">
        <v>2091000</v>
      </c>
      <c r="J145" s="59">
        <v>2091000</v>
      </c>
      <c r="K145" s="35">
        <f>J145/I145*100</f>
        <v>100</v>
      </c>
      <c r="L145" s="59">
        <f t="shared" si="27"/>
        <v>2100000</v>
      </c>
      <c r="M145" s="51">
        <f t="shared" si="19"/>
        <v>2091000</v>
      </c>
      <c r="N145" s="51">
        <f t="shared" si="19"/>
        <v>2091000</v>
      </c>
      <c r="O145" s="46">
        <f t="shared" si="22"/>
        <v>100</v>
      </c>
    </row>
    <row r="146" spans="1:15" s="33" customFormat="1" ht="16.5">
      <c r="A146" s="157"/>
      <c r="B146" s="167"/>
      <c r="C146" s="32" t="s">
        <v>160</v>
      </c>
      <c r="D146" s="9">
        <v>0</v>
      </c>
      <c r="E146" s="11">
        <v>0</v>
      </c>
      <c r="F146" s="9">
        <v>0</v>
      </c>
      <c r="G146" s="88">
        <v>0</v>
      </c>
      <c r="H146" s="51">
        <v>2100000</v>
      </c>
      <c r="I146" s="51">
        <v>2091000</v>
      </c>
      <c r="J146" s="59">
        <v>2091000</v>
      </c>
      <c r="K146" s="35">
        <f>J146/I146*100</f>
        <v>100</v>
      </c>
      <c r="L146" s="59">
        <f t="shared" si="27"/>
        <v>2100000</v>
      </c>
      <c r="M146" s="51">
        <f t="shared" si="19"/>
        <v>2091000</v>
      </c>
      <c r="N146" s="51">
        <f t="shared" si="19"/>
        <v>2091000</v>
      </c>
      <c r="O146" s="46">
        <f t="shared" si="22"/>
        <v>100</v>
      </c>
    </row>
    <row r="147" spans="1:15" s="28" customFormat="1" ht="18.75">
      <c r="A147" s="155"/>
      <c r="B147" s="166" t="s">
        <v>171</v>
      </c>
      <c r="C147" s="27" t="s">
        <v>62</v>
      </c>
      <c r="D147" s="51">
        <f>SUM(D148)</f>
        <v>0</v>
      </c>
      <c r="E147" s="59">
        <f>SUM(E148)</f>
        <v>0</v>
      </c>
      <c r="F147" s="51">
        <f>SUM(F148)</f>
        <v>0</v>
      </c>
      <c r="G147" s="88">
        <v>0</v>
      </c>
      <c r="H147" s="52">
        <f>SUM(H148)</f>
        <v>8001765</v>
      </c>
      <c r="I147" s="52">
        <f>SUM(I148)</f>
        <v>8825625</v>
      </c>
      <c r="J147" s="52">
        <f>SUM(J148)</f>
        <v>8822575</v>
      </c>
      <c r="K147" s="36">
        <v>99.9</v>
      </c>
      <c r="L147" s="66">
        <f t="shared" si="27"/>
        <v>8001765</v>
      </c>
      <c r="M147" s="57">
        <f t="shared" si="19"/>
        <v>8825625</v>
      </c>
      <c r="N147" s="57">
        <f t="shared" si="19"/>
        <v>8822575</v>
      </c>
      <c r="O147" s="99">
        <v>99.9</v>
      </c>
    </row>
    <row r="148" spans="1:15" ht="16.5">
      <c r="A148" s="157"/>
      <c r="B148" s="167"/>
      <c r="C148" s="8" t="s">
        <v>17</v>
      </c>
      <c r="D148" s="9">
        <v>0</v>
      </c>
      <c r="E148" s="11">
        <v>0</v>
      </c>
      <c r="F148" s="9">
        <v>0</v>
      </c>
      <c r="G148" s="88">
        <v>0</v>
      </c>
      <c r="H148" s="51">
        <v>8001765</v>
      </c>
      <c r="I148" s="51">
        <v>8825625</v>
      </c>
      <c r="J148" s="51">
        <v>8822575</v>
      </c>
      <c r="K148" s="35">
        <v>99.9</v>
      </c>
      <c r="L148" s="59">
        <f t="shared" si="27"/>
        <v>8001765</v>
      </c>
      <c r="M148" s="51">
        <f t="shared" si="19"/>
        <v>8825625</v>
      </c>
      <c r="N148" s="51">
        <f t="shared" si="19"/>
        <v>8822575</v>
      </c>
      <c r="O148" s="46">
        <v>99.9</v>
      </c>
    </row>
    <row r="149" spans="1:15" ht="16.5">
      <c r="A149" s="157"/>
      <c r="B149" s="167"/>
      <c r="C149" s="32" t="s">
        <v>160</v>
      </c>
      <c r="D149" s="51">
        <v>0</v>
      </c>
      <c r="E149" s="59">
        <v>0</v>
      </c>
      <c r="F149" s="51">
        <v>0</v>
      </c>
      <c r="G149" s="88">
        <v>0</v>
      </c>
      <c r="H149" s="51">
        <v>8001765</v>
      </c>
      <c r="I149" s="51">
        <v>8788625</v>
      </c>
      <c r="J149" s="51">
        <v>8786779</v>
      </c>
      <c r="K149" s="35">
        <v>99.9</v>
      </c>
      <c r="L149" s="59">
        <f t="shared" si="27"/>
        <v>8001765</v>
      </c>
      <c r="M149" s="51">
        <f t="shared" si="19"/>
        <v>8788625</v>
      </c>
      <c r="N149" s="51">
        <f t="shared" si="19"/>
        <v>8786779</v>
      </c>
      <c r="O149" s="46">
        <v>99.9</v>
      </c>
    </row>
    <row r="150" spans="1:15" s="28" customFormat="1" ht="18.75">
      <c r="A150" s="155"/>
      <c r="B150" s="166" t="s">
        <v>172</v>
      </c>
      <c r="C150" s="27" t="s">
        <v>93</v>
      </c>
      <c r="D150" s="51">
        <f>SUM(D151)</f>
        <v>0</v>
      </c>
      <c r="E150" s="59">
        <f>SUM(E151)</f>
        <v>0</v>
      </c>
      <c r="F150" s="51">
        <f>SUM(F151)</f>
        <v>0</v>
      </c>
      <c r="G150" s="88">
        <v>0</v>
      </c>
      <c r="H150" s="52">
        <f>SUM(H151)</f>
        <v>200000</v>
      </c>
      <c r="I150" s="52">
        <f>SUM(I151)</f>
        <v>323280</v>
      </c>
      <c r="J150" s="63">
        <f>SUM(J151)</f>
        <v>323280</v>
      </c>
      <c r="K150" s="36">
        <f>J150/I150*100</f>
        <v>100</v>
      </c>
      <c r="L150" s="66">
        <f t="shared" si="27"/>
        <v>200000</v>
      </c>
      <c r="M150" s="57">
        <f t="shared" si="19"/>
        <v>323280</v>
      </c>
      <c r="N150" s="57">
        <f t="shared" si="19"/>
        <v>323280</v>
      </c>
      <c r="O150" s="99">
        <f t="shared" si="22"/>
        <v>100</v>
      </c>
    </row>
    <row r="151" spans="1:15" ht="16.5">
      <c r="A151" s="157"/>
      <c r="B151" s="167"/>
      <c r="C151" s="8" t="s">
        <v>17</v>
      </c>
      <c r="D151" s="9">
        <v>0</v>
      </c>
      <c r="E151" s="11">
        <v>0</v>
      </c>
      <c r="F151" s="9">
        <v>0</v>
      </c>
      <c r="G151" s="88">
        <v>0</v>
      </c>
      <c r="H151" s="51">
        <v>200000</v>
      </c>
      <c r="I151" s="51">
        <v>323280</v>
      </c>
      <c r="J151" s="51">
        <v>323280</v>
      </c>
      <c r="K151" s="35">
        <f>J151/I151*100</f>
        <v>100</v>
      </c>
      <c r="L151" s="59">
        <f t="shared" si="27"/>
        <v>200000</v>
      </c>
      <c r="M151" s="51">
        <f t="shared" si="19"/>
        <v>323280</v>
      </c>
      <c r="N151" s="51">
        <f t="shared" si="19"/>
        <v>323280</v>
      </c>
      <c r="O151" s="46">
        <f t="shared" si="22"/>
        <v>100</v>
      </c>
    </row>
    <row r="152" spans="1:15" ht="16.5">
      <c r="A152" s="157"/>
      <c r="B152" s="167"/>
      <c r="C152" s="32" t="s">
        <v>160</v>
      </c>
      <c r="D152" s="51">
        <v>0</v>
      </c>
      <c r="E152" s="59">
        <v>0</v>
      </c>
      <c r="F152" s="51">
        <v>0</v>
      </c>
      <c r="G152" s="72">
        <v>0</v>
      </c>
      <c r="H152" s="51">
        <v>200000</v>
      </c>
      <c r="I152" s="51">
        <v>323280</v>
      </c>
      <c r="J152" s="51">
        <v>323280</v>
      </c>
      <c r="K152" s="90">
        <f>J152/I152*100</f>
        <v>100</v>
      </c>
      <c r="L152" s="59">
        <f t="shared" si="27"/>
        <v>200000</v>
      </c>
      <c r="M152" s="51">
        <f t="shared" si="19"/>
        <v>323280</v>
      </c>
      <c r="N152" s="51">
        <f t="shared" si="19"/>
        <v>323280</v>
      </c>
      <c r="O152" s="46">
        <f t="shared" si="22"/>
        <v>100</v>
      </c>
    </row>
    <row r="153" spans="1:15" s="28" customFormat="1" ht="18.75">
      <c r="A153" s="155"/>
      <c r="B153" s="168" t="s">
        <v>173</v>
      </c>
      <c r="C153" s="34" t="s">
        <v>63</v>
      </c>
      <c r="D153" s="12">
        <f>SUM(D155)</f>
        <v>0</v>
      </c>
      <c r="E153" s="13">
        <f>SUM(E155)</f>
        <v>0</v>
      </c>
      <c r="F153" s="69">
        <f>SUM(F155)</f>
        <v>0</v>
      </c>
      <c r="G153" s="90">
        <v>0</v>
      </c>
      <c r="H153" s="93">
        <f>SUM(H155)</f>
        <v>1100000</v>
      </c>
      <c r="I153" s="54">
        <f>SUM(I155)</f>
        <v>1103000</v>
      </c>
      <c r="J153" s="64">
        <f>SUM(J155)</f>
        <v>1103000</v>
      </c>
      <c r="K153" s="84">
        <f>J153/I153*100</f>
        <v>100</v>
      </c>
      <c r="L153" s="60">
        <f t="shared" si="27"/>
        <v>1100000</v>
      </c>
      <c r="M153" s="53">
        <f t="shared" si="19"/>
        <v>1103000</v>
      </c>
      <c r="N153" s="53">
        <f t="shared" si="19"/>
        <v>1103000</v>
      </c>
      <c r="O153" s="103">
        <f t="shared" si="22"/>
        <v>100</v>
      </c>
    </row>
    <row r="154" spans="1:15" s="28" customFormat="1" ht="16.5">
      <c r="A154" s="155"/>
      <c r="B154" s="178"/>
      <c r="C154" s="37" t="s">
        <v>64</v>
      </c>
      <c r="D154" s="17"/>
      <c r="E154" s="18"/>
      <c r="F154" s="70"/>
      <c r="G154" s="86"/>
      <c r="H154" s="94"/>
      <c r="I154" s="55"/>
      <c r="J154" s="65"/>
      <c r="K154" s="85"/>
      <c r="L154" s="18"/>
      <c r="M154" s="17"/>
      <c r="N154" s="17"/>
      <c r="O154" s="101"/>
    </row>
    <row r="155" spans="1:15" s="33" customFormat="1" ht="16.5">
      <c r="A155" s="157"/>
      <c r="B155" s="170"/>
      <c r="C155" s="8" t="s">
        <v>17</v>
      </c>
      <c r="D155" s="9">
        <v>0</v>
      </c>
      <c r="E155" s="11">
        <v>0</v>
      </c>
      <c r="F155" s="9">
        <v>0</v>
      </c>
      <c r="G155" s="91">
        <v>0</v>
      </c>
      <c r="H155" s="51">
        <v>1100000</v>
      </c>
      <c r="I155" s="51">
        <v>1103000</v>
      </c>
      <c r="J155" s="51">
        <v>1103000</v>
      </c>
      <c r="K155" s="86">
        <f aca="true" t="shared" si="28" ref="K155:K164">J155/I155*100</f>
        <v>100</v>
      </c>
      <c r="L155" s="59">
        <f t="shared" si="27"/>
        <v>1100000</v>
      </c>
      <c r="M155" s="51">
        <f t="shared" si="19"/>
        <v>1103000</v>
      </c>
      <c r="N155" s="51">
        <f t="shared" si="19"/>
        <v>1103000</v>
      </c>
      <c r="O155" s="46">
        <f t="shared" si="22"/>
        <v>100</v>
      </c>
    </row>
    <row r="156" spans="1:15" ht="16.5">
      <c r="A156" s="157"/>
      <c r="B156" s="171"/>
      <c r="C156" s="32" t="s">
        <v>160</v>
      </c>
      <c r="D156" s="51">
        <v>0</v>
      </c>
      <c r="E156" s="59">
        <v>0</v>
      </c>
      <c r="F156" s="51">
        <v>0</v>
      </c>
      <c r="G156" s="88">
        <v>0</v>
      </c>
      <c r="H156" s="51">
        <v>1100000</v>
      </c>
      <c r="I156" s="51">
        <v>1103000</v>
      </c>
      <c r="J156" s="51">
        <v>1103000</v>
      </c>
      <c r="K156" s="35">
        <f t="shared" si="28"/>
        <v>100</v>
      </c>
      <c r="L156" s="59">
        <f t="shared" si="27"/>
        <v>1100000</v>
      </c>
      <c r="M156" s="51">
        <f t="shared" si="19"/>
        <v>1103000</v>
      </c>
      <c r="N156" s="51">
        <f t="shared" si="19"/>
        <v>1103000</v>
      </c>
      <c r="O156" s="46">
        <f t="shared" si="22"/>
        <v>100</v>
      </c>
    </row>
    <row r="157" spans="1:15" s="28" customFormat="1" ht="16.5">
      <c r="A157" s="155"/>
      <c r="B157" s="166" t="s">
        <v>174</v>
      </c>
      <c r="C157" s="27" t="s">
        <v>94</v>
      </c>
      <c r="D157" s="52">
        <f>SUM(D158)</f>
        <v>140000</v>
      </c>
      <c r="E157" s="63">
        <f>SUM(E158)</f>
        <v>140000</v>
      </c>
      <c r="F157" s="52">
        <f>SUM(F158)</f>
        <v>114380</v>
      </c>
      <c r="G157" s="87">
        <f>F157/E157*100</f>
        <v>81.69999999999999</v>
      </c>
      <c r="H157" s="52">
        <f>SUM(H158)</f>
        <v>120000</v>
      </c>
      <c r="I157" s="52">
        <f>SUM(I158)</f>
        <v>120000</v>
      </c>
      <c r="J157" s="63">
        <f>SUM(J158)</f>
        <v>98112</v>
      </c>
      <c r="K157" s="36">
        <f t="shared" si="28"/>
        <v>81.76</v>
      </c>
      <c r="L157" s="63">
        <f t="shared" si="27"/>
        <v>260000</v>
      </c>
      <c r="M157" s="52">
        <f t="shared" si="19"/>
        <v>260000</v>
      </c>
      <c r="N157" s="52">
        <f t="shared" si="19"/>
        <v>212492</v>
      </c>
      <c r="O157" s="100">
        <f t="shared" si="22"/>
        <v>81.72769230769231</v>
      </c>
    </row>
    <row r="158" spans="1:15" ht="16.5">
      <c r="A158" s="157"/>
      <c r="B158" s="167"/>
      <c r="C158" s="8" t="s">
        <v>17</v>
      </c>
      <c r="D158" s="51">
        <v>140000</v>
      </c>
      <c r="E158" s="51">
        <v>140000</v>
      </c>
      <c r="F158" s="9">
        <v>114380</v>
      </c>
      <c r="G158" s="88">
        <f aca="true" t="shared" si="29" ref="G158:G190">F158/E158*100</f>
        <v>81.69999999999999</v>
      </c>
      <c r="H158" s="51">
        <v>120000</v>
      </c>
      <c r="I158" s="51">
        <v>120000</v>
      </c>
      <c r="J158" s="95">
        <v>98112</v>
      </c>
      <c r="K158" s="35">
        <f t="shared" si="28"/>
        <v>81.76</v>
      </c>
      <c r="L158" s="59">
        <f t="shared" si="27"/>
        <v>260000</v>
      </c>
      <c r="M158" s="51">
        <f aca="true" t="shared" si="30" ref="M158:N237">SUM(E158,I158)</f>
        <v>260000</v>
      </c>
      <c r="N158" s="51">
        <f t="shared" si="30"/>
        <v>212492</v>
      </c>
      <c r="O158" s="46">
        <f t="shared" si="22"/>
        <v>81.72769230769231</v>
      </c>
    </row>
    <row r="159" spans="1:15" ht="16.5">
      <c r="A159" s="157"/>
      <c r="B159" s="167"/>
      <c r="C159" s="32" t="s">
        <v>160</v>
      </c>
      <c r="D159" s="51">
        <v>140000</v>
      </c>
      <c r="E159" s="51">
        <v>140000</v>
      </c>
      <c r="F159" s="51">
        <v>114380</v>
      </c>
      <c r="G159" s="88">
        <f t="shared" si="29"/>
        <v>81.69999999999999</v>
      </c>
      <c r="H159" s="51">
        <v>120000</v>
      </c>
      <c r="I159" s="51">
        <v>120000</v>
      </c>
      <c r="J159" s="58">
        <v>98112</v>
      </c>
      <c r="K159" s="35">
        <f t="shared" si="28"/>
        <v>81.76</v>
      </c>
      <c r="L159" s="59">
        <f t="shared" si="27"/>
        <v>260000</v>
      </c>
      <c r="M159" s="51">
        <f t="shared" si="30"/>
        <v>260000</v>
      </c>
      <c r="N159" s="51">
        <f t="shared" si="30"/>
        <v>212492</v>
      </c>
      <c r="O159" s="46">
        <f t="shared" si="22"/>
        <v>81.72769230769231</v>
      </c>
    </row>
    <row r="160" spans="1:15" s="28" customFormat="1" ht="16.5">
      <c r="A160" s="155"/>
      <c r="B160" s="166" t="s">
        <v>175</v>
      </c>
      <c r="C160" s="27" t="s">
        <v>28</v>
      </c>
      <c r="D160" s="52">
        <f>SUM(D164,D161)</f>
        <v>530000</v>
      </c>
      <c r="E160" s="52">
        <f>SUM(E164,E161)</f>
        <v>778634</v>
      </c>
      <c r="F160" s="52">
        <f>SUM(F164,F161)</f>
        <v>765225</v>
      </c>
      <c r="G160" s="87">
        <f t="shared" si="29"/>
        <v>98.27788152071449</v>
      </c>
      <c r="H160" s="52">
        <f>SUM(H161,H164)</f>
        <v>2000000</v>
      </c>
      <c r="I160" s="52">
        <f>SUM(I161,I164)</f>
        <v>2229704</v>
      </c>
      <c r="J160" s="52">
        <f>SUM(J161,J164)</f>
        <v>1913336</v>
      </c>
      <c r="K160" s="36">
        <f t="shared" si="28"/>
        <v>85.81121081542662</v>
      </c>
      <c r="L160" s="63">
        <f t="shared" si="27"/>
        <v>2530000</v>
      </c>
      <c r="M160" s="52">
        <f t="shared" si="30"/>
        <v>3008338</v>
      </c>
      <c r="N160" s="52">
        <f t="shared" si="30"/>
        <v>2678561</v>
      </c>
      <c r="O160" s="100">
        <f t="shared" si="22"/>
        <v>89.03790066142834</v>
      </c>
    </row>
    <row r="161" spans="1:15" ht="16.5">
      <c r="A161" s="157"/>
      <c r="B161" s="167"/>
      <c r="C161" s="29" t="s">
        <v>17</v>
      </c>
      <c r="D161" s="9">
        <v>530000</v>
      </c>
      <c r="E161" s="11">
        <v>778634</v>
      </c>
      <c r="F161" s="9">
        <v>765225</v>
      </c>
      <c r="G161" s="72">
        <f t="shared" si="29"/>
        <v>98.27788152071449</v>
      </c>
      <c r="H161" s="51">
        <v>500000</v>
      </c>
      <c r="I161" s="51">
        <v>299704</v>
      </c>
      <c r="J161" s="51">
        <v>289415</v>
      </c>
      <c r="K161" s="35">
        <f t="shared" si="28"/>
        <v>96.5669460534394</v>
      </c>
      <c r="L161" s="59">
        <f t="shared" si="27"/>
        <v>1030000</v>
      </c>
      <c r="M161" s="51">
        <f t="shared" si="30"/>
        <v>1078338</v>
      </c>
      <c r="N161" s="51">
        <f t="shared" si="30"/>
        <v>1054640</v>
      </c>
      <c r="O161" s="46">
        <f t="shared" si="22"/>
        <v>97.8023588151396</v>
      </c>
    </row>
    <row r="162" spans="1:15" ht="16.5">
      <c r="A162" s="157"/>
      <c r="B162" s="167"/>
      <c r="C162" s="45" t="s">
        <v>103</v>
      </c>
      <c r="D162" s="51">
        <v>0</v>
      </c>
      <c r="E162" s="51">
        <v>4483</v>
      </c>
      <c r="F162" s="51">
        <v>4474</v>
      </c>
      <c r="G162" s="72">
        <f t="shared" si="29"/>
        <v>99.79924157929958</v>
      </c>
      <c r="H162" s="51">
        <v>0</v>
      </c>
      <c r="I162" s="51">
        <v>2482</v>
      </c>
      <c r="J162" s="51">
        <v>2478</v>
      </c>
      <c r="K162" s="35">
        <f t="shared" si="28"/>
        <v>99.83883964544722</v>
      </c>
      <c r="L162" s="59">
        <f t="shared" si="27"/>
        <v>0</v>
      </c>
      <c r="M162" s="51">
        <f t="shared" si="30"/>
        <v>6965</v>
      </c>
      <c r="N162" s="51">
        <f t="shared" si="30"/>
        <v>6952</v>
      </c>
      <c r="O162" s="46">
        <f t="shared" si="22"/>
        <v>99.81335247666905</v>
      </c>
    </row>
    <row r="163" spans="1:15" ht="16.5">
      <c r="A163" s="157"/>
      <c r="B163" s="167"/>
      <c r="C163" s="32" t="s">
        <v>160</v>
      </c>
      <c r="D163" s="51">
        <v>0</v>
      </c>
      <c r="E163" s="51">
        <v>14933</v>
      </c>
      <c r="F163" s="51">
        <v>1751</v>
      </c>
      <c r="G163" s="35">
        <f t="shared" si="29"/>
        <v>11.72570816312864</v>
      </c>
      <c r="H163" s="51">
        <v>0</v>
      </c>
      <c r="I163" s="51">
        <v>7004</v>
      </c>
      <c r="J163" s="51">
        <v>1205</v>
      </c>
      <c r="K163" s="35">
        <f t="shared" si="28"/>
        <v>17.20445459737293</v>
      </c>
      <c r="L163" s="59">
        <f t="shared" si="27"/>
        <v>0</v>
      </c>
      <c r="M163" s="51">
        <f t="shared" si="30"/>
        <v>21937</v>
      </c>
      <c r="N163" s="51">
        <f t="shared" si="30"/>
        <v>2956</v>
      </c>
      <c r="O163" s="46">
        <f t="shared" si="22"/>
        <v>13.474950996034098</v>
      </c>
    </row>
    <row r="164" spans="1:15" ht="16.5">
      <c r="A164" s="157"/>
      <c r="B164" s="167"/>
      <c r="C164" s="30" t="s">
        <v>22</v>
      </c>
      <c r="D164" s="51">
        <v>0</v>
      </c>
      <c r="E164" s="51">
        <v>0</v>
      </c>
      <c r="F164" s="51">
        <v>0</v>
      </c>
      <c r="G164" s="88">
        <v>0</v>
      </c>
      <c r="H164" s="51">
        <v>1500000</v>
      </c>
      <c r="I164" s="51">
        <v>1930000</v>
      </c>
      <c r="J164" s="51">
        <v>1623921</v>
      </c>
      <c r="K164" s="35">
        <f t="shared" si="28"/>
        <v>84.14098445595855</v>
      </c>
      <c r="L164" s="59">
        <f t="shared" si="27"/>
        <v>1500000</v>
      </c>
      <c r="M164" s="51">
        <f t="shared" si="30"/>
        <v>1930000</v>
      </c>
      <c r="N164" s="51">
        <f t="shared" si="30"/>
        <v>1623921</v>
      </c>
      <c r="O164" s="46">
        <f t="shared" si="22"/>
        <v>84.14098445595855</v>
      </c>
    </row>
    <row r="165" spans="1:15" s="25" customFormat="1" ht="16.5">
      <c r="A165" s="154" t="s">
        <v>176</v>
      </c>
      <c r="B165" s="165"/>
      <c r="C165" s="140" t="s">
        <v>65</v>
      </c>
      <c r="D165" s="20">
        <f aca="true" t="shared" si="31" ref="D165:J166">SUM(D166)</f>
        <v>20000</v>
      </c>
      <c r="E165" s="22">
        <f t="shared" si="31"/>
        <v>20000</v>
      </c>
      <c r="F165" s="20">
        <f t="shared" si="31"/>
        <v>20000</v>
      </c>
      <c r="G165" s="147">
        <f t="shared" si="29"/>
        <v>100</v>
      </c>
      <c r="H165" s="20">
        <f t="shared" si="31"/>
        <v>0</v>
      </c>
      <c r="I165" s="20">
        <f t="shared" si="31"/>
        <v>0</v>
      </c>
      <c r="J165" s="22">
        <f t="shared" si="31"/>
        <v>0</v>
      </c>
      <c r="K165" s="35">
        <v>0</v>
      </c>
      <c r="L165" s="22">
        <f t="shared" si="27"/>
        <v>20000</v>
      </c>
      <c r="M165" s="20">
        <f t="shared" si="30"/>
        <v>20000</v>
      </c>
      <c r="N165" s="20">
        <f t="shared" si="30"/>
        <v>20000</v>
      </c>
      <c r="O165" s="142">
        <f t="shared" si="22"/>
        <v>100</v>
      </c>
    </row>
    <row r="166" spans="1:15" s="28" customFormat="1" ht="18.75">
      <c r="A166" s="155"/>
      <c r="B166" s="166" t="s">
        <v>177</v>
      </c>
      <c r="C166" s="27" t="s">
        <v>28</v>
      </c>
      <c r="D166" s="52">
        <f t="shared" si="31"/>
        <v>20000</v>
      </c>
      <c r="E166" s="63">
        <f t="shared" si="31"/>
        <v>20000</v>
      </c>
      <c r="F166" s="52">
        <f t="shared" si="31"/>
        <v>20000</v>
      </c>
      <c r="G166" s="87">
        <f t="shared" si="29"/>
        <v>100</v>
      </c>
      <c r="H166" s="51">
        <f t="shared" si="31"/>
        <v>0</v>
      </c>
      <c r="I166" s="51">
        <f t="shared" si="31"/>
        <v>0</v>
      </c>
      <c r="J166" s="59">
        <f t="shared" si="31"/>
        <v>0</v>
      </c>
      <c r="K166" s="35">
        <v>0</v>
      </c>
      <c r="L166" s="66">
        <f t="shared" si="27"/>
        <v>20000</v>
      </c>
      <c r="M166" s="57">
        <f t="shared" si="30"/>
        <v>20000</v>
      </c>
      <c r="N166" s="57">
        <f t="shared" si="30"/>
        <v>20000</v>
      </c>
      <c r="O166" s="99">
        <f t="shared" si="22"/>
        <v>100</v>
      </c>
    </row>
    <row r="167" spans="1:15" ht="16.5">
      <c r="A167" s="157"/>
      <c r="B167" s="167"/>
      <c r="C167" s="32" t="s">
        <v>22</v>
      </c>
      <c r="D167" s="12">
        <v>20000</v>
      </c>
      <c r="E167" s="12">
        <v>20000</v>
      </c>
      <c r="F167" s="12">
        <v>20000</v>
      </c>
      <c r="G167" s="88">
        <f t="shared" si="29"/>
        <v>100</v>
      </c>
      <c r="H167" s="12">
        <v>0</v>
      </c>
      <c r="I167" s="12">
        <v>0</v>
      </c>
      <c r="J167" s="13">
        <v>0</v>
      </c>
      <c r="K167" s="35">
        <v>0</v>
      </c>
      <c r="L167" s="59">
        <f t="shared" si="27"/>
        <v>20000</v>
      </c>
      <c r="M167" s="51">
        <f t="shared" si="30"/>
        <v>20000</v>
      </c>
      <c r="N167" s="51">
        <f t="shared" si="30"/>
        <v>20000</v>
      </c>
      <c r="O167" s="46">
        <f t="shared" si="22"/>
        <v>100</v>
      </c>
    </row>
    <row r="168" spans="1:15" s="25" customFormat="1" ht="16.5">
      <c r="A168" s="154">
        <v>851</v>
      </c>
      <c r="B168" s="165"/>
      <c r="C168" s="140" t="s">
        <v>66</v>
      </c>
      <c r="D168" s="20">
        <f>SUM(D169,D171,D178,D183,D175,D186)</f>
        <v>802300</v>
      </c>
      <c r="E168" s="20">
        <f>SUM(E169,E171,E178,E183,E175,E186)</f>
        <v>856469</v>
      </c>
      <c r="F168" s="20">
        <f>SUM(F169,F171,F178,F183,F175,F186)</f>
        <v>810688</v>
      </c>
      <c r="G168" s="147">
        <f t="shared" si="29"/>
        <v>94.65468102172991</v>
      </c>
      <c r="H168" s="20">
        <f>SUM(H171,H178,H183)</f>
        <v>737432</v>
      </c>
      <c r="I168" s="20">
        <f>SUM(I171,I178,I183)</f>
        <v>840415</v>
      </c>
      <c r="J168" s="20">
        <f>SUM(J171,J178,J183)</f>
        <v>723122</v>
      </c>
      <c r="K168" s="141">
        <f>J168/I168*100</f>
        <v>86.04344282289107</v>
      </c>
      <c r="L168" s="22">
        <f aca="true" t="shared" si="32" ref="L168:N170">SUM(D168,H168)</f>
        <v>1539732</v>
      </c>
      <c r="M168" s="20">
        <f t="shared" si="32"/>
        <v>1696884</v>
      </c>
      <c r="N168" s="20">
        <f t="shared" si="32"/>
        <v>1533810</v>
      </c>
      <c r="O168" s="142">
        <f t="shared" si="22"/>
        <v>90.38979682759694</v>
      </c>
    </row>
    <row r="169" spans="1:15" s="28" customFormat="1" ht="18.75">
      <c r="A169" s="155"/>
      <c r="B169" s="166">
        <v>85117</v>
      </c>
      <c r="C169" s="27" t="s">
        <v>123</v>
      </c>
      <c r="D169" s="197">
        <f>SUM(D170)</f>
        <v>0</v>
      </c>
      <c r="E169" s="63">
        <f>SUM(E170)</f>
        <v>4985</v>
      </c>
      <c r="F169" s="52">
        <f>SUM(F170)</f>
        <v>4984</v>
      </c>
      <c r="G169" s="87">
        <v>99.9</v>
      </c>
      <c r="H169" s="51">
        <f>SUM(H170)</f>
        <v>0</v>
      </c>
      <c r="I169" s="51">
        <f>SUM(I170)</f>
        <v>0</v>
      </c>
      <c r="J169" s="59">
        <f>SUM(J170)</f>
        <v>0</v>
      </c>
      <c r="K169" s="35">
        <v>0</v>
      </c>
      <c r="L169" s="66">
        <f t="shared" si="32"/>
        <v>0</v>
      </c>
      <c r="M169" s="57">
        <f t="shared" si="32"/>
        <v>4985</v>
      </c>
      <c r="N169" s="57">
        <f t="shared" si="32"/>
        <v>4984</v>
      </c>
      <c r="O169" s="99">
        <f>N169*100/M169</f>
        <v>99.97993981945838</v>
      </c>
    </row>
    <row r="170" spans="1:15" ht="16.5">
      <c r="A170" s="157"/>
      <c r="B170" s="167"/>
      <c r="C170" s="32" t="s">
        <v>22</v>
      </c>
      <c r="D170" s="12">
        <v>0</v>
      </c>
      <c r="E170" s="12">
        <v>4985</v>
      </c>
      <c r="F170" s="12">
        <v>4984</v>
      </c>
      <c r="G170" s="88">
        <v>99.9</v>
      </c>
      <c r="H170" s="12">
        <v>0</v>
      </c>
      <c r="I170" s="12">
        <v>0</v>
      </c>
      <c r="J170" s="13">
        <v>0</v>
      </c>
      <c r="K170" s="35">
        <v>0</v>
      </c>
      <c r="L170" s="59">
        <f t="shared" si="32"/>
        <v>0</v>
      </c>
      <c r="M170" s="51">
        <f t="shared" si="32"/>
        <v>4985</v>
      </c>
      <c r="N170" s="51">
        <f t="shared" si="32"/>
        <v>4984</v>
      </c>
      <c r="O170" s="46">
        <f>N170*100/M170</f>
        <v>99.97993981945838</v>
      </c>
    </row>
    <row r="171" spans="1:15" s="28" customFormat="1" ht="16.5">
      <c r="A171" s="155"/>
      <c r="B171" s="166">
        <v>85121</v>
      </c>
      <c r="C171" s="27" t="s">
        <v>67</v>
      </c>
      <c r="D171" s="197">
        <f>SUM(D172)</f>
        <v>0</v>
      </c>
      <c r="E171" s="197">
        <f>SUM(E172)</f>
        <v>0</v>
      </c>
      <c r="F171" s="197">
        <f>SUM(F172)</f>
        <v>0</v>
      </c>
      <c r="G171" s="206">
        <v>0</v>
      </c>
      <c r="H171" s="52">
        <f>SUM(H172,H174)</f>
        <v>694332</v>
      </c>
      <c r="I171" s="52">
        <f>SUM(I172,I174)</f>
        <v>814332</v>
      </c>
      <c r="J171" s="52">
        <f>SUM(J172,J174)</f>
        <v>698778</v>
      </c>
      <c r="K171" s="52">
        <v>0</v>
      </c>
      <c r="L171" s="63">
        <f t="shared" si="27"/>
        <v>694332</v>
      </c>
      <c r="M171" s="52">
        <f t="shared" si="30"/>
        <v>814332</v>
      </c>
      <c r="N171" s="52">
        <f t="shared" si="30"/>
        <v>698778</v>
      </c>
      <c r="O171" s="100">
        <f t="shared" si="22"/>
        <v>85.8099644862292</v>
      </c>
    </row>
    <row r="172" spans="1:15" ht="16.5">
      <c r="A172" s="157"/>
      <c r="B172" s="167"/>
      <c r="C172" s="8" t="s">
        <v>17</v>
      </c>
      <c r="D172" s="12">
        <v>0</v>
      </c>
      <c r="E172" s="12">
        <v>0</v>
      </c>
      <c r="F172" s="12">
        <v>0</v>
      </c>
      <c r="G172" s="88">
        <v>0</v>
      </c>
      <c r="H172" s="12">
        <v>605000</v>
      </c>
      <c r="I172" s="12">
        <v>725000</v>
      </c>
      <c r="J172" s="13">
        <v>685313</v>
      </c>
      <c r="K172" s="35">
        <v>0</v>
      </c>
      <c r="L172" s="59">
        <f t="shared" si="27"/>
        <v>605000</v>
      </c>
      <c r="M172" s="51">
        <f t="shared" si="30"/>
        <v>725000</v>
      </c>
      <c r="N172" s="51">
        <f t="shared" si="30"/>
        <v>685313</v>
      </c>
      <c r="O172" s="46">
        <f aca="true" t="shared" si="33" ref="O172:O247">N172*100/M172</f>
        <v>94.52593103448275</v>
      </c>
    </row>
    <row r="173" spans="1:15" ht="16.5">
      <c r="A173" s="157"/>
      <c r="B173" s="181"/>
      <c r="C173" s="43" t="s">
        <v>103</v>
      </c>
      <c r="D173" s="12">
        <v>0</v>
      </c>
      <c r="E173" s="12">
        <v>0</v>
      </c>
      <c r="F173" s="12">
        <v>0</v>
      </c>
      <c r="G173" s="88">
        <v>0</v>
      </c>
      <c r="H173" s="51">
        <v>0</v>
      </c>
      <c r="I173" s="51">
        <v>40691</v>
      </c>
      <c r="J173" s="59">
        <v>2760</v>
      </c>
      <c r="K173" s="35">
        <v>0</v>
      </c>
      <c r="L173" s="59">
        <f>SUM(D173,H173)</f>
        <v>0</v>
      </c>
      <c r="M173" s="51">
        <f>SUM(E173,I173)</f>
        <v>40691</v>
      </c>
      <c r="N173" s="51">
        <f>SUM(F173,J173)</f>
        <v>2760</v>
      </c>
      <c r="O173" s="46">
        <f>N173*100/M173</f>
        <v>6.782826669288049</v>
      </c>
    </row>
    <row r="174" spans="1:15" ht="16.5">
      <c r="A174" s="157"/>
      <c r="B174" s="167"/>
      <c r="C174" s="32" t="s">
        <v>22</v>
      </c>
      <c r="D174" s="12">
        <v>0</v>
      </c>
      <c r="E174" s="12">
        <v>0</v>
      </c>
      <c r="F174" s="12">
        <v>0</v>
      </c>
      <c r="G174" s="88">
        <v>0</v>
      </c>
      <c r="H174" s="12">
        <v>89332</v>
      </c>
      <c r="I174" s="12">
        <v>89332</v>
      </c>
      <c r="J174" s="13">
        <v>13465</v>
      </c>
      <c r="K174" s="35">
        <v>0</v>
      </c>
      <c r="L174" s="59">
        <f t="shared" si="27"/>
        <v>89332</v>
      </c>
      <c r="M174" s="51">
        <f t="shared" si="30"/>
        <v>89332</v>
      </c>
      <c r="N174" s="51">
        <f t="shared" si="30"/>
        <v>13465</v>
      </c>
      <c r="O174" s="46">
        <f t="shared" si="33"/>
        <v>15.072986163972596</v>
      </c>
    </row>
    <row r="175" spans="1:15" s="106" customFormat="1" ht="18.75">
      <c r="A175" s="173"/>
      <c r="B175" s="174">
        <v>85153</v>
      </c>
      <c r="C175" s="105" t="s">
        <v>114</v>
      </c>
      <c r="D175" s="53">
        <f>SUM(D176)</f>
        <v>20000</v>
      </c>
      <c r="E175" s="53">
        <f>SUM(E176)</f>
        <v>20000</v>
      </c>
      <c r="F175" s="53">
        <f>SUM(F176)</f>
        <v>12000</v>
      </c>
      <c r="G175" s="89">
        <f t="shared" si="29"/>
        <v>60</v>
      </c>
      <c r="H175" s="118">
        <f>SUM(H176)</f>
        <v>0</v>
      </c>
      <c r="I175" s="118">
        <f>SUM(I176)</f>
        <v>0</v>
      </c>
      <c r="J175" s="118">
        <f>SUM(J176)</f>
        <v>0</v>
      </c>
      <c r="K175" s="195">
        <v>0</v>
      </c>
      <c r="L175" s="66">
        <f t="shared" si="27"/>
        <v>20000</v>
      </c>
      <c r="M175" s="57">
        <f t="shared" si="30"/>
        <v>20000</v>
      </c>
      <c r="N175" s="57">
        <f t="shared" si="30"/>
        <v>12000</v>
      </c>
      <c r="O175" s="99">
        <f t="shared" si="33"/>
        <v>60</v>
      </c>
    </row>
    <row r="176" spans="1:15" ht="16.5">
      <c r="A176" s="157"/>
      <c r="B176" s="167"/>
      <c r="C176" s="8" t="s">
        <v>17</v>
      </c>
      <c r="D176" s="12">
        <v>20000</v>
      </c>
      <c r="E176" s="12">
        <v>20000</v>
      </c>
      <c r="F176" s="12">
        <v>12000</v>
      </c>
      <c r="G176" s="88">
        <f t="shared" si="29"/>
        <v>60</v>
      </c>
      <c r="H176" s="12">
        <v>0</v>
      </c>
      <c r="I176" s="12">
        <v>0</v>
      </c>
      <c r="J176" s="13">
        <v>0</v>
      </c>
      <c r="K176" s="35">
        <v>0</v>
      </c>
      <c r="L176" s="59">
        <f t="shared" si="27"/>
        <v>20000</v>
      </c>
      <c r="M176" s="51">
        <f t="shared" si="30"/>
        <v>20000</v>
      </c>
      <c r="N176" s="51">
        <f t="shared" si="30"/>
        <v>12000</v>
      </c>
      <c r="O176" s="46">
        <f t="shared" si="33"/>
        <v>60</v>
      </c>
    </row>
    <row r="177" spans="1:15" ht="16.5">
      <c r="A177" s="157"/>
      <c r="B177" s="167"/>
      <c r="C177" s="32" t="s">
        <v>122</v>
      </c>
      <c r="D177" s="12">
        <v>20000</v>
      </c>
      <c r="E177" s="12">
        <v>20000</v>
      </c>
      <c r="F177" s="12">
        <v>12000</v>
      </c>
      <c r="G177" s="88">
        <f t="shared" si="29"/>
        <v>60</v>
      </c>
      <c r="H177" s="12">
        <v>0</v>
      </c>
      <c r="I177" s="12">
        <v>0</v>
      </c>
      <c r="J177" s="13">
        <v>0</v>
      </c>
      <c r="K177" s="35">
        <v>0</v>
      </c>
      <c r="L177" s="59">
        <f t="shared" si="27"/>
        <v>20000</v>
      </c>
      <c r="M177" s="51">
        <f t="shared" si="30"/>
        <v>20000</v>
      </c>
      <c r="N177" s="51">
        <f t="shared" si="30"/>
        <v>12000</v>
      </c>
      <c r="O177" s="46">
        <f t="shared" si="33"/>
        <v>60</v>
      </c>
    </row>
    <row r="178" spans="1:15" s="28" customFormat="1" ht="18.75" customHeight="1">
      <c r="A178" s="155"/>
      <c r="B178" s="166">
        <v>85154</v>
      </c>
      <c r="C178" s="27" t="s">
        <v>68</v>
      </c>
      <c r="D178" s="52">
        <f>SUM(D179,D182)</f>
        <v>530000</v>
      </c>
      <c r="E178" s="63">
        <f>SUM(E179,E182)</f>
        <v>580000</v>
      </c>
      <c r="F178" s="52">
        <f>SUM(F179,F182)</f>
        <v>543704</v>
      </c>
      <c r="G178" s="87">
        <f t="shared" si="29"/>
        <v>93.74206896551725</v>
      </c>
      <c r="H178" s="197">
        <f>SUM(H179,H182)</f>
        <v>0</v>
      </c>
      <c r="I178" s="197">
        <f>SUM(I179,I182)</f>
        <v>0</v>
      </c>
      <c r="J178" s="198">
        <f>SUM(J179,J182)</f>
        <v>0</v>
      </c>
      <c r="K178" s="195">
        <v>0</v>
      </c>
      <c r="L178" s="63">
        <f t="shared" si="27"/>
        <v>530000</v>
      </c>
      <c r="M178" s="52">
        <f t="shared" si="30"/>
        <v>580000</v>
      </c>
      <c r="N178" s="52">
        <f t="shared" si="30"/>
        <v>543704</v>
      </c>
      <c r="O178" s="100">
        <f t="shared" si="33"/>
        <v>93.74206896551725</v>
      </c>
    </row>
    <row r="179" spans="1:15" s="33" customFormat="1" ht="16.5">
      <c r="A179" s="157"/>
      <c r="B179" s="167"/>
      <c r="C179" s="29" t="s">
        <v>17</v>
      </c>
      <c r="D179" s="9">
        <v>500000</v>
      </c>
      <c r="E179" s="9">
        <v>550000</v>
      </c>
      <c r="F179" s="9">
        <v>520795</v>
      </c>
      <c r="G179" s="88">
        <f t="shared" si="29"/>
        <v>94.69</v>
      </c>
      <c r="H179" s="9">
        <v>0</v>
      </c>
      <c r="I179" s="9">
        <v>0</v>
      </c>
      <c r="J179" s="11">
        <v>0</v>
      </c>
      <c r="K179" s="35">
        <v>0</v>
      </c>
      <c r="L179" s="59">
        <f t="shared" si="27"/>
        <v>500000</v>
      </c>
      <c r="M179" s="51">
        <f t="shared" si="30"/>
        <v>550000</v>
      </c>
      <c r="N179" s="51">
        <f t="shared" si="30"/>
        <v>520795</v>
      </c>
      <c r="O179" s="46">
        <f t="shared" si="33"/>
        <v>94.69</v>
      </c>
    </row>
    <row r="180" spans="1:15" ht="16.5">
      <c r="A180" s="157"/>
      <c r="B180" s="181"/>
      <c r="C180" s="45" t="s">
        <v>103</v>
      </c>
      <c r="D180" s="51">
        <v>49240</v>
      </c>
      <c r="E180" s="51">
        <v>47321</v>
      </c>
      <c r="F180" s="51">
        <v>47321</v>
      </c>
      <c r="G180" s="88">
        <f t="shared" si="29"/>
        <v>100</v>
      </c>
      <c r="H180" s="51">
        <v>0</v>
      </c>
      <c r="I180" s="51">
        <v>0</v>
      </c>
      <c r="J180" s="59">
        <v>0</v>
      </c>
      <c r="K180" s="35">
        <v>0</v>
      </c>
      <c r="L180" s="59">
        <f t="shared" si="27"/>
        <v>49240</v>
      </c>
      <c r="M180" s="51">
        <f t="shared" si="30"/>
        <v>47321</v>
      </c>
      <c r="N180" s="51">
        <f t="shared" si="30"/>
        <v>47321</v>
      </c>
      <c r="O180" s="46">
        <f t="shared" si="33"/>
        <v>100</v>
      </c>
    </row>
    <row r="181" spans="1:15" s="33" customFormat="1" ht="16.5">
      <c r="A181" s="157"/>
      <c r="B181" s="167"/>
      <c r="C181" s="32" t="s">
        <v>122</v>
      </c>
      <c r="D181" s="9">
        <v>335000</v>
      </c>
      <c r="E181" s="9">
        <v>365000</v>
      </c>
      <c r="F181" s="9">
        <v>359500</v>
      </c>
      <c r="G181" s="88">
        <f t="shared" si="29"/>
        <v>98.4931506849315</v>
      </c>
      <c r="H181" s="9">
        <v>0</v>
      </c>
      <c r="I181" s="9">
        <v>0</v>
      </c>
      <c r="J181" s="11">
        <v>0</v>
      </c>
      <c r="K181" s="35">
        <v>0</v>
      </c>
      <c r="L181" s="59">
        <f t="shared" si="27"/>
        <v>335000</v>
      </c>
      <c r="M181" s="51">
        <f t="shared" si="30"/>
        <v>365000</v>
      </c>
      <c r="N181" s="51">
        <f t="shared" si="30"/>
        <v>359500</v>
      </c>
      <c r="O181" s="46">
        <f t="shared" si="33"/>
        <v>98.4931506849315</v>
      </c>
    </row>
    <row r="182" spans="1:15" s="33" customFormat="1" ht="16.5">
      <c r="A182" s="157"/>
      <c r="B182" s="167"/>
      <c r="C182" s="32" t="s">
        <v>22</v>
      </c>
      <c r="D182" s="12">
        <v>30000</v>
      </c>
      <c r="E182" s="12">
        <v>30000</v>
      </c>
      <c r="F182" s="12">
        <v>22909</v>
      </c>
      <c r="G182" s="72">
        <f t="shared" si="29"/>
        <v>76.36333333333334</v>
      </c>
      <c r="H182" s="12">
        <v>0</v>
      </c>
      <c r="I182" s="12">
        <v>0</v>
      </c>
      <c r="J182" s="13">
        <v>0</v>
      </c>
      <c r="K182" s="35">
        <v>0</v>
      </c>
      <c r="L182" s="59">
        <f t="shared" si="27"/>
        <v>30000</v>
      </c>
      <c r="M182" s="51">
        <f t="shared" si="30"/>
        <v>30000</v>
      </c>
      <c r="N182" s="51">
        <f t="shared" si="30"/>
        <v>22909</v>
      </c>
      <c r="O182" s="46">
        <f t="shared" si="33"/>
        <v>76.36333333333333</v>
      </c>
    </row>
    <row r="183" spans="1:15" s="28" customFormat="1" ht="16.5">
      <c r="A183" s="155"/>
      <c r="B183" s="168">
        <v>85156</v>
      </c>
      <c r="C183" s="34" t="s">
        <v>109</v>
      </c>
      <c r="D183" s="54">
        <f>SUM(D185)</f>
        <v>2300</v>
      </c>
      <c r="E183" s="203">
        <f>SUM(E185)</f>
        <v>0</v>
      </c>
      <c r="F183" s="204">
        <f>SUM(F185)</f>
        <v>0</v>
      </c>
      <c r="G183" s="205">
        <v>0</v>
      </c>
      <c r="H183" s="93">
        <f>SUM(H185)</f>
        <v>43100</v>
      </c>
      <c r="I183" s="54">
        <f>SUM(I185)</f>
        <v>26083</v>
      </c>
      <c r="J183" s="64">
        <f>SUM(J185)</f>
        <v>24344</v>
      </c>
      <c r="K183" s="36">
        <f>J183/I183*100</f>
        <v>93.33282214469195</v>
      </c>
      <c r="L183" s="97">
        <f t="shared" si="27"/>
        <v>45400</v>
      </c>
      <c r="M183" s="54">
        <f t="shared" si="30"/>
        <v>26083</v>
      </c>
      <c r="N183" s="54">
        <f t="shared" si="30"/>
        <v>24344</v>
      </c>
      <c r="O183" s="104">
        <f t="shared" si="33"/>
        <v>93.33282214469195</v>
      </c>
    </row>
    <row r="184" spans="1:15" s="28" customFormat="1" ht="16.5">
      <c r="A184" s="155"/>
      <c r="B184" s="178"/>
      <c r="C184" s="37" t="s">
        <v>110</v>
      </c>
      <c r="D184" s="17"/>
      <c r="E184" s="18"/>
      <c r="F184" s="70"/>
      <c r="G184" s="86"/>
      <c r="H184" s="94"/>
      <c r="I184" s="55"/>
      <c r="J184" s="65"/>
      <c r="K184" s="36"/>
      <c r="L184" s="18"/>
      <c r="M184" s="17"/>
      <c r="N184" s="17"/>
      <c r="O184" s="101"/>
    </row>
    <row r="185" spans="1:15" ht="16.5">
      <c r="A185" s="157"/>
      <c r="B185" s="167"/>
      <c r="C185" s="8" t="s">
        <v>17</v>
      </c>
      <c r="D185" s="9">
        <v>2300</v>
      </c>
      <c r="E185" s="11">
        <v>0</v>
      </c>
      <c r="F185" s="71">
        <v>0</v>
      </c>
      <c r="G185" s="35">
        <v>0</v>
      </c>
      <c r="H185" s="9">
        <v>43100</v>
      </c>
      <c r="I185" s="9">
        <v>26083</v>
      </c>
      <c r="J185" s="11">
        <v>24344</v>
      </c>
      <c r="K185" s="90">
        <f>J185/I185*100</f>
        <v>93.33282214469195</v>
      </c>
      <c r="L185" s="59">
        <f t="shared" si="27"/>
        <v>45400</v>
      </c>
      <c r="M185" s="51">
        <f t="shared" si="30"/>
        <v>26083</v>
      </c>
      <c r="N185" s="51">
        <f t="shared" si="30"/>
        <v>24344</v>
      </c>
      <c r="O185" s="46">
        <f t="shared" si="33"/>
        <v>93.33282214469195</v>
      </c>
    </row>
    <row r="186" spans="1:15" s="28" customFormat="1" ht="16.5">
      <c r="A186" s="155"/>
      <c r="B186" s="156">
        <v>85195</v>
      </c>
      <c r="C186" s="26" t="s">
        <v>28</v>
      </c>
      <c r="D186" s="52">
        <f>SUM(D187,D189)</f>
        <v>250000</v>
      </c>
      <c r="E186" s="52">
        <f>SUM(E187,E189)</f>
        <v>251484</v>
      </c>
      <c r="F186" s="52">
        <f>SUM(F187,F189)</f>
        <v>250000</v>
      </c>
      <c r="G186" s="87">
        <f t="shared" si="29"/>
        <v>99.409902816879</v>
      </c>
      <c r="H186" s="197">
        <f>SUM(H189:H189)</f>
        <v>0</v>
      </c>
      <c r="I186" s="197">
        <f>SUM(I189:I189)</f>
        <v>0</v>
      </c>
      <c r="J186" s="197">
        <f>SUM(J189:J189)</f>
        <v>0</v>
      </c>
      <c r="K186" s="205">
        <v>0</v>
      </c>
      <c r="L186" s="63">
        <f t="shared" si="27"/>
        <v>250000</v>
      </c>
      <c r="M186" s="52">
        <f t="shared" si="30"/>
        <v>251484</v>
      </c>
      <c r="N186" s="52">
        <f t="shared" si="30"/>
        <v>250000</v>
      </c>
      <c r="O186" s="100">
        <f t="shared" si="33"/>
        <v>99.40990281687901</v>
      </c>
    </row>
    <row r="187" spans="1:15" s="33" customFormat="1" ht="16.5">
      <c r="A187" s="157"/>
      <c r="B187" s="170"/>
      <c r="C187" s="29" t="s">
        <v>17</v>
      </c>
      <c r="D187" s="9">
        <v>0</v>
      </c>
      <c r="E187" s="9">
        <v>1484</v>
      </c>
      <c r="F187" s="9">
        <v>0</v>
      </c>
      <c r="G187" s="88">
        <f>F187/E187*100</f>
        <v>0</v>
      </c>
      <c r="H187" s="9">
        <v>0</v>
      </c>
      <c r="I187" s="9">
        <v>0</v>
      </c>
      <c r="J187" s="11">
        <v>0</v>
      </c>
      <c r="K187" s="35">
        <v>0</v>
      </c>
      <c r="L187" s="59">
        <f aca="true" t="shared" si="34" ref="L187:N188">SUM(D187,H187)</f>
        <v>0</v>
      </c>
      <c r="M187" s="51">
        <f t="shared" si="34"/>
        <v>1484</v>
      </c>
      <c r="N187" s="51">
        <f t="shared" si="34"/>
        <v>0</v>
      </c>
      <c r="O187" s="46">
        <f>N187*100/M187</f>
        <v>0</v>
      </c>
    </row>
    <row r="188" spans="1:15" ht="16.5">
      <c r="A188" s="157"/>
      <c r="B188" s="199"/>
      <c r="C188" s="45" t="s">
        <v>103</v>
      </c>
      <c r="D188" s="51">
        <v>0</v>
      </c>
      <c r="E188" s="51">
        <v>1484</v>
      </c>
      <c r="F188" s="51">
        <v>0</v>
      </c>
      <c r="G188" s="88">
        <f>F188/E188*100</f>
        <v>0</v>
      </c>
      <c r="H188" s="51">
        <v>0</v>
      </c>
      <c r="I188" s="51">
        <v>0</v>
      </c>
      <c r="J188" s="59">
        <v>0</v>
      </c>
      <c r="K188" s="35">
        <v>0</v>
      </c>
      <c r="L188" s="59">
        <f t="shared" si="34"/>
        <v>0</v>
      </c>
      <c r="M188" s="51">
        <f t="shared" si="34"/>
        <v>1484</v>
      </c>
      <c r="N188" s="51">
        <f t="shared" si="34"/>
        <v>0</v>
      </c>
      <c r="O188" s="46">
        <f>N188*100/M188</f>
        <v>0</v>
      </c>
    </row>
    <row r="189" spans="1:15" ht="16.5">
      <c r="A189" s="157"/>
      <c r="B189" s="171"/>
      <c r="C189" s="32" t="s">
        <v>22</v>
      </c>
      <c r="D189" s="51">
        <v>250000</v>
      </c>
      <c r="E189" s="51">
        <v>250000</v>
      </c>
      <c r="F189" s="51">
        <v>250000</v>
      </c>
      <c r="G189" s="88">
        <f t="shared" si="29"/>
        <v>100</v>
      </c>
      <c r="H189" s="51">
        <v>0</v>
      </c>
      <c r="I189" s="51">
        <v>0</v>
      </c>
      <c r="J189" s="51">
        <v>0</v>
      </c>
      <c r="K189" s="90">
        <v>0</v>
      </c>
      <c r="L189" s="59">
        <f t="shared" si="27"/>
        <v>250000</v>
      </c>
      <c r="M189" s="51">
        <f t="shared" si="30"/>
        <v>250000</v>
      </c>
      <c r="N189" s="51">
        <f t="shared" si="30"/>
        <v>250000</v>
      </c>
      <c r="O189" s="46">
        <f t="shared" si="33"/>
        <v>100</v>
      </c>
    </row>
    <row r="190" spans="1:15" ht="16.5">
      <c r="A190" s="154">
        <v>852</v>
      </c>
      <c r="B190" s="182"/>
      <c r="C190" s="143" t="s">
        <v>101</v>
      </c>
      <c r="D190" s="148">
        <f>SUM(D191,D195,D199,D203,D205,D208,D210,D212,D214,D220,D228,D223,D226)</f>
        <v>19340700</v>
      </c>
      <c r="E190" s="148">
        <f>SUM(E191,E195,E199,E203,E205,E208,E210,E212,E214,E220,E228,E223,E226)</f>
        <v>18542292</v>
      </c>
      <c r="F190" s="148">
        <f>SUM(F191,F195,F199,F203,F205,F208,F210,F212,F214,F220,F228,F223,F226)</f>
        <v>18036247</v>
      </c>
      <c r="G190" s="141">
        <f t="shared" si="29"/>
        <v>97.27086058185256</v>
      </c>
      <c r="H190" s="20">
        <f>SUM(H191,H195,H199,H203,H205,H208,H210,H212,H214,H217,H220,H223,H226,H228)</f>
        <v>5159100</v>
      </c>
      <c r="I190" s="20">
        <f>SUM(I191,I195,I199,I203,I205,I208,I210,I212,I214,I217,I220,I223,I226,I228)</f>
        <v>5643433</v>
      </c>
      <c r="J190" s="20">
        <f>SUM(J191,J195,J199,J203,J205,J208,J210,J212,J214,J217,J220,J223,J226,J228)</f>
        <v>5641621</v>
      </c>
      <c r="K190" s="141">
        <f aca="true" t="shared" si="35" ref="K190:K196">J190/I190*100</f>
        <v>99.96789188424847</v>
      </c>
      <c r="L190" s="22">
        <f>SUM(D190,H190)</f>
        <v>24499800</v>
      </c>
      <c r="M190" s="20">
        <f>SUM(E190,I190)</f>
        <v>24185725</v>
      </c>
      <c r="N190" s="20">
        <f t="shared" si="30"/>
        <v>23677868</v>
      </c>
      <c r="O190" s="142">
        <f t="shared" si="33"/>
        <v>97.90017872112578</v>
      </c>
    </row>
    <row r="191" spans="1:15" ht="18.75">
      <c r="A191" s="157"/>
      <c r="B191" s="156">
        <v>85201</v>
      </c>
      <c r="C191" s="42" t="s">
        <v>102</v>
      </c>
      <c r="D191" s="13">
        <f>SUM(D192)</f>
        <v>0</v>
      </c>
      <c r="E191" s="12">
        <f>SUM(E192)</f>
        <v>0</v>
      </c>
      <c r="F191" s="72">
        <f>SUM(F192)</f>
        <v>0</v>
      </c>
      <c r="G191" s="35">
        <v>0</v>
      </c>
      <c r="H191" s="54">
        <f>SUM(H192,H194)</f>
        <v>1750000</v>
      </c>
      <c r="I191" s="54">
        <f>SUM(I192,I194)</f>
        <v>1767367</v>
      </c>
      <c r="J191" s="54">
        <f>SUM(J192,J194)</f>
        <v>1767367</v>
      </c>
      <c r="K191" s="36">
        <f t="shared" si="35"/>
        <v>100</v>
      </c>
      <c r="L191" s="63">
        <f t="shared" si="27"/>
        <v>1750000</v>
      </c>
      <c r="M191" s="57">
        <f t="shared" si="30"/>
        <v>1767367</v>
      </c>
      <c r="N191" s="57">
        <f t="shared" si="30"/>
        <v>1767367</v>
      </c>
      <c r="O191" s="99">
        <f t="shared" si="33"/>
        <v>100</v>
      </c>
    </row>
    <row r="192" spans="1:15" ht="16.5">
      <c r="A192" s="157"/>
      <c r="B192" s="183"/>
      <c r="C192" s="43" t="s">
        <v>17</v>
      </c>
      <c r="D192" s="58">
        <v>0</v>
      </c>
      <c r="E192" s="59">
        <v>0</v>
      </c>
      <c r="F192" s="51">
        <v>0</v>
      </c>
      <c r="G192" s="35">
        <v>0</v>
      </c>
      <c r="H192" s="51">
        <v>1750000</v>
      </c>
      <c r="I192" s="51">
        <v>1760067</v>
      </c>
      <c r="J192" s="59">
        <v>1760067</v>
      </c>
      <c r="K192" s="35">
        <f t="shared" si="35"/>
        <v>100</v>
      </c>
      <c r="L192" s="59">
        <f t="shared" si="27"/>
        <v>1750000</v>
      </c>
      <c r="M192" s="51">
        <f t="shared" si="30"/>
        <v>1760067</v>
      </c>
      <c r="N192" s="51">
        <f t="shared" si="30"/>
        <v>1760067</v>
      </c>
      <c r="O192" s="46">
        <f t="shared" si="33"/>
        <v>100</v>
      </c>
    </row>
    <row r="193" spans="1:15" ht="16.5">
      <c r="A193" s="157"/>
      <c r="B193" s="183"/>
      <c r="C193" s="43" t="s">
        <v>103</v>
      </c>
      <c r="D193" s="58">
        <v>0</v>
      </c>
      <c r="E193" s="59">
        <v>0</v>
      </c>
      <c r="F193" s="51">
        <v>0</v>
      </c>
      <c r="G193" s="35">
        <v>0</v>
      </c>
      <c r="H193" s="51">
        <v>1104000</v>
      </c>
      <c r="I193" s="51">
        <v>1096804</v>
      </c>
      <c r="J193" s="59">
        <v>1096804</v>
      </c>
      <c r="K193" s="35">
        <f t="shared" si="35"/>
        <v>100</v>
      </c>
      <c r="L193" s="59">
        <f t="shared" si="27"/>
        <v>1104000</v>
      </c>
      <c r="M193" s="51">
        <f t="shared" si="30"/>
        <v>1096804</v>
      </c>
      <c r="N193" s="51">
        <f t="shared" si="30"/>
        <v>1096804</v>
      </c>
      <c r="O193" s="46">
        <f t="shared" si="33"/>
        <v>100</v>
      </c>
    </row>
    <row r="194" spans="1:15" ht="16.5">
      <c r="A194" s="157"/>
      <c r="B194" s="171"/>
      <c r="C194" s="29" t="s">
        <v>22</v>
      </c>
      <c r="D194" s="58">
        <v>0</v>
      </c>
      <c r="E194" s="59">
        <v>0</v>
      </c>
      <c r="F194" s="51">
        <v>0</v>
      </c>
      <c r="G194" s="35">
        <v>0</v>
      </c>
      <c r="H194" s="51">
        <v>0</v>
      </c>
      <c r="I194" s="51">
        <v>7300</v>
      </c>
      <c r="J194" s="51">
        <v>7300</v>
      </c>
      <c r="K194" s="35">
        <f t="shared" si="35"/>
        <v>100</v>
      </c>
      <c r="L194" s="59">
        <f>SUM(D194,H194)</f>
        <v>0</v>
      </c>
      <c r="M194" s="51">
        <f>SUM(E194,I194)</f>
        <v>7300</v>
      </c>
      <c r="N194" s="51">
        <f>SUM(F194,J194)</f>
        <v>7300</v>
      </c>
      <c r="O194" s="46">
        <f>N194*100/M194</f>
        <v>100</v>
      </c>
    </row>
    <row r="195" spans="1:15" ht="18.75">
      <c r="A195" s="157"/>
      <c r="B195" s="156">
        <v>85202</v>
      </c>
      <c r="C195" s="44" t="s">
        <v>69</v>
      </c>
      <c r="D195" s="51">
        <f>SUM(D196)</f>
        <v>0</v>
      </c>
      <c r="E195" s="51">
        <f>SUM(E196)</f>
        <v>0</v>
      </c>
      <c r="F195" s="59">
        <f>SUM(F196)</f>
        <v>0</v>
      </c>
      <c r="G195" s="35">
        <v>0</v>
      </c>
      <c r="H195" s="57">
        <f>SUM(H196)</f>
        <v>2717100</v>
      </c>
      <c r="I195" s="57">
        <f>SUM(I196)</f>
        <v>3065466</v>
      </c>
      <c r="J195" s="57">
        <f>SUM(J196)</f>
        <v>3063654</v>
      </c>
      <c r="K195" s="96">
        <f t="shared" si="35"/>
        <v>99.94088990058934</v>
      </c>
      <c r="L195" s="57">
        <f t="shared" si="27"/>
        <v>2717100</v>
      </c>
      <c r="M195" s="57">
        <f t="shared" si="30"/>
        <v>3065466</v>
      </c>
      <c r="N195" s="57">
        <f t="shared" si="30"/>
        <v>3063654</v>
      </c>
      <c r="O195" s="99">
        <f t="shared" si="33"/>
        <v>99.94088990058934</v>
      </c>
    </row>
    <row r="196" spans="1:15" ht="16.5">
      <c r="A196" s="157"/>
      <c r="B196" s="183"/>
      <c r="C196" s="43" t="s">
        <v>17</v>
      </c>
      <c r="D196" s="58">
        <v>0</v>
      </c>
      <c r="E196" s="59">
        <v>0</v>
      </c>
      <c r="F196" s="51">
        <v>0</v>
      </c>
      <c r="G196" s="35">
        <v>0</v>
      </c>
      <c r="H196" s="51">
        <v>2717100</v>
      </c>
      <c r="I196" s="51">
        <v>3065466</v>
      </c>
      <c r="J196" s="59">
        <v>3063654</v>
      </c>
      <c r="K196" s="35">
        <f t="shared" si="35"/>
        <v>99.94088990058934</v>
      </c>
      <c r="L196" s="59">
        <f t="shared" si="27"/>
        <v>2717100</v>
      </c>
      <c r="M196" s="51">
        <f t="shared" si="30"/>
        <v>3065466</v>
      </c>
      <c r="N196" s="51">
        <f t="shared" si="30"/>
        <v>3063654</v>
      </c>
      <c r="O196" s="46">
        <f t="shared" si="33"/>
        <v>99.94088990058934</v>
      </c>
    </row>
    <row r="197" spans="1:15" ht="16.5">
      <c r="A197" s="157"/>
      <c r="B197" s="183"/>
      <c r="C197" s="45" t="s">
        <v>103</v>
      </c>
      <c r="D197" s="58">
        <v>0</v>
      </c>
      <c r="E197" s="59">
        <v>0</v>
      </c>
      <c r="F197" s="51">
        <v>0</v>
      </c>
      <c r="G197" s="35">
        <v>0</v>
      </c>
      <c r="H197" s="51">
        <v>896150</v>
      </c>
      <c r="I197" s="51">
        <v>890285</v>
      </c>
      <c r="J197" s="59">
        <v>890277</v>
      </c>
      <c r="K197" s="35">
        <v>99.9</v>
      </c>
      <c r="L197" s="59">
        <f t="shared" si="27"/>
        <v>896150</v>
      </c>
      <c r="M197" s="51">
        <f t="shared" si="30"/>
        <v>890285</v>
      </c>
      <c r="N197" s="51">
        <f t="shared" si="30"/>
        <v>890277</v>
      </c>
      <c r="O197" s="46">
        <v>99.9</v>
      </c>
    </row>
    <row r="198" spans="1:15" ht="16.5">
      <c r="A198" s="157"/>
      <c r="B198" s="183"/>
      <c r="C198" s="32" t="s">
        <v>122</v>
      </c>
      <c r="D198" s="51">
        <v>0</v>
      </c>
      <c r="E198" s="59">
        <v>0</v>
      </c>
      <c r="F198" s="51">
        <v>0</v>
      </c>
      <c r="G198" s="88">
        <v>0</v>
      </c>
      <c r="H198" s="51">
        <v>1149100</v>
      </c>
      <c r="I198" s="51">
        <v>1247148</v>
      </c>
      <c r="J198" s="59">
        <v>1247148</v>
      </c>
      <c r="K198" s="35">
        <f>J198/I198*100</f>
        <v>100</v>
      </c>
      <c r="L198" s="59">
        <f t="shared" si="27"/>
        <v>1149100</v>
      </c>
      <c r="M198" s="51">
        <f t="shared" si="30"/>
        <v>1247148</v>
      </c>
      <c r="N198" s="51">
        <f t="shared" si="30"/>
        <v>1247148</v>
      </c>
      <c r="O198" s="46">
        <f t="shared" si="33"/>
        <v>100</v>
      </c>
    </row>
    <row r="199" spans="1:15" ht="18.75">
      <c r="A199" s="157"/>
      <c r="B199" s="156">
        <v>85203</v>
      </c>
      <c r="C199" s="42" t="s">
        <v>70</v>
      </c>
      <c r="D199" s="57">
        <f>SUM(D200,D202)</f>
        <v>720000</v>
      </c>
      <c r="E199" s="57">
        <f>SUM(E200,E202)</f>
        <v>1050312</v>
      </c>
      <c r="F199" s="57">
        <f>SUM(F200,F202)</f>
        <v>1009343</v>
      </c>
      <c r="G199" s="92">
        <f>F199/E199*100</f>
        <v>96.09934952661685</v>
      </c>
      <c r="H199" s="51">
        <f>SUM(H200)</f>
        <v>0</v>
      </c>
      <c r="I199" s="51">
        <f>SUM(I200)</f>
        <v>0</v>
      </c>
      <c r="J199" s="51">
        <f>SUM(J200)</f>
        <v>0</v>
      </c>
      <c r="K199" s="35">
        <v>0</v>
      </c>
      <c r="L199" s="57">
        <f t="shared" si="27"/>
        <v>720000</v>
      </c>
      <c r="M199" s="57">
        <f t="shared" si="30"/>
        <v>1050312</v>
      </c>
      <c r="N199" s="57">
        <f t="shared" si="30"/>
        <v>1009343</v>
      </c>
      <c r="O199" s="99">
        <f t="shared" si="33"/>
        <v>96.09934952661685</v>
      </c>
    </row>
    <row r="200" spans="1:15" ht="16.5">
      <c r="A200" s="157"/>
      <c r="B200" s="183"/>
      <c r="C200" s="43" t="s">
        <v>17</v>
      </c>
      <c r="D200" s="58">
        <v>720000</v>
      </c>
      <c r="E200" s="59">
        <v>980312</v>
      </c>
      <c r="F200" s="51">
        <v>980312</v>
      </c>
      <c r="G200" s="35">
        <f aca="true" t="shared" si="36" ref="G200:G279">F200/E200*100</f>
        <v>100</v>
      </c>
      <c r="H200" s="51">
        <v>0</v>
      </c>
      <c r="I200" s="51">
        <v>0</v>
      </c>
      <c r="J200" s="51">
        <v>0</v>
      </c>
      <c r="K200" s="35">
        <v>0</v>
      </c>
      <c r="L200" s="51">
        <f t="shared" si="27"/>
        <v>720000</v>
      </c>
      <c r="M200" s="51">
        <f t="shared" si="30"/>
        <v>980312</v>
      </c>
      <c r="N200" s="51">
        <f t="shared" si="30"/>
        <v>980312</v>
      </c>
      <c r="O200" s="46">
        <f t="shared" si="33"/>
        <v>100</v>
      </c>
    </row>
    <row r="201" spans="1:15" ht="16.5">
      <c r="A201" s="157"/>
      <c r="B201" s="183"/>
      <c r="C201" s="43" t="s">
        <v>103</v>
      </c>
      <c r="D201" s="58">
        <v>514600</v>
      </c>
      <c r="E201" s="59">
        <v>569185</v>
      </c>
      <c r="F201" s="51">
        <v>569185</v>
      </c>
      <c r="G201" s="35">
        <f t="shared" si="36"/>
        <v>100</v>
      </c>
      <c r="H201" s="51">
        <v>0</v>
      </c>
      <c r="I201" s="51">
        <v>0</v>
      </c>
      <c r="J201" s="51">
        <v>0</v>
      </c>
      <c r="K201" s="35">
        <v>0</v>
      </c>
      <c r="L201" s="51">
        <f aca="true" t="shared" si="37" ref="L201:L268">SUM(D201,H201)</f>
        <v>514600</v>
      </c>
      <c r="M201" s="51">
        <f t="shared" si="30"/>
        <v>569185</v>
      </c>
      <c r="N201" s="51">
        <f t="shared" si="30"/>
        <v>569185</v>
      </c>
      <c r="O201" s="46">
        <f t="shared" si="33"/>
        <v>100</v>
      </c>
    </row>
    <row r="202" spans="1:15" ht="16.5">
      <c r="A202" s="157"/>
      <c r="B202" s="183"/>
      <c r="C202" s="29" t="s">
        <v>22</v>
      </c>
      <c r="D202" s="51">
        <v>0</v>
      </c>
      <c r="E202" s="13">
        <v>70000</v>
      </c>
      <c r="F202" s="51">
        <v>29031</v>
      </c>
      <c r="G202" s="35">
        <f t="shared" si="36"/>
        <v>41.472857142857144</v>
      </c>
      <c r="H202" s="51">
        <v>0</v>
      </c>
      <c r="I202" s="51">
        <v>0</v>
      </c>
      <c r="J202" s="51">
        <v>0</v>
      </c>
      <c r="K202" s="35">
        <v>0</v>
      </c>
      <c r="L202" s="51">
        <f>SUM(D202,H202)</f>
        <v>0</v>
      </c>
      <c r="M202" s="51">
        <f>SUM(E202,I202)</f>
        <v>70000</v>
      </c>
      <c r="N202" s="51">
        <f>SUM(F202,J202)</f>
        <v>29031</v>
      </c>
      <c r="O202" s="46">
        <f>N202*100/M202</f>
        <v>41.472857142857144</v>
      </c>
    </row>
    <row r="203" spans="1:15" s="106" customFormat="1" ht="18.75">
      <c r="A203" s="173"/>
      <c r="B203" s="174">
        <v>85204</v>
      </c>
      <c r="C203" s="107" t="s">
        <v>71</v>
      </c>
      <c r="D203" s="203">
        <f>SUM(D204)</f>
        <v>0</v>
      </c>
      <c r="E203" s="204">
        <f>SUM(E204)</f>
        <v>0</v>
      </c>
      <c r="F203" s="197">
        <f>SUM(F204)</f>
        <v>0</v>
      </c>
      <c r="G203" s="195">
        <v>0</v>
      </c>
      <c r="H203" s="57">
        <f>SUM(H204)</f>
        <v>560000</v>
      </c>
      <c r="I203" s="57">
        <f>SUM(I204)</f>
        <v>668600</v>
      </c>
      <c r="J203" s="57">
        <f>SUM(J204)</f>
        <v>668600</v>
      </c>
      <c r="K203" s="92">
        <f>J203/I203*100</f>
        <v>100</v>
      </c>
      <c r="L203" s="57">
        <f t="shared" si="37"/>
        <v>560000</v>
      </c>
      <c r="M203" s="57">
        <f t="shared" si="30"/>
        <v>668600</v>
      </c>
      <c r="N203" s="57">
        <f t="shared" si="30"/>
        <v>668600</v>
      </c>
      <c r="O203" s="99">
        <f t="shared" si="33"/>
        <v>100</v>
      </c>
    </row>
    <row r="204" spans="1:15" ht="16.5">
      <c r="A204" s="157"/>
      <c r="B204" s="183"/>
      <c r="C204" s="45" t="s">
        <v>17</v>
      </c>
      <c r="D204" s="58">
        <v>0</v>
      </c>
      <c r="E204" s="59">
        <v>0</v>
      </c>
      <c r="F204" s="51">
        <v>0</v>
      </c>
      <c r="G204" s="35">
        <v>0</v>
      </c>
      <c r="H204" s="51">
        <v>560000</v>
      </c>
      <c r="I204" s="51">
        <v>668600</v>
      </c>
      <c r="J204" s="51">
        <v>668600</v>
      </c>
      <c r="K204" s="35">
        <f>J204/I204*100</f>
        <v>100</v>
      </c>
      <c r="L204" s="51">
        <f t="shared" si="37"/>
        <v>560000</v>
      </c>
      <c r="M204" s="51">
        <f t="shared" si="30"/>
        <v>668600</v>
      </c>
      <c r="N204" s="51">
        <f t="shared" si="30"/>
        <v>668600</v>
      </c>
      <c r="O204" s="46">
        <f t="shared" si="33"/>
        <v>100</v>
      </c>
    </row>
    <row r="205" spans="1:15" ht="32.25" customHeight="1">
      <c r="A205" s="157"/>
      <c r="B205" s="156">
        <v>85212</v>
      </c>
      <c r="C205" s="42" t="s">
        <v>104</v>
      </c>
      <c r="D205" s="57">
        <f>SUM(D206)</f>
        <v>11230300</v>
      </c>
      <c r="E205" s="60">
        <f>SUM(E206)</f>
        <v>11000000</v>
      </c>
      <c r="F205" s="57">
        <f>SUM(F206)</f>
        <v>10645600</v>
      </c>
      <c r="G205" s="92">
        <f t="shared" si="36"/>
        <v>96.77818181818182</v>
      </c>
      <c r="H205" s="124">
        <f>SUM(H206)</f>
        <v>0</v>
      </c>
      <c r="I205" s="124">
        <f>SUM(I206)</f>
        <v>0</v>
      </c>
      <c r="J205" s="124">
        <f>SUM(J206)</f>
        <v>0</v>
      </c>
      <c r="K205" s="119">
        <v>0</v>
      </c>
      <c r="L205" s="66">
        <f t="shared" si="37"/>
        <v>11230300</v>
      </c>
      <c r="M205" s="57">
        <f t="shared" si="30"/>
        <v>11000000</v>
      </c>
      <c r="N205" s="57">
        <f t="shared" si="30"/>
        <v>10645600</v>
      </c>
      <c r="O205" s="99">
        <v>0</v>
      </c>
    </row>
    <row r="206" spans="1:15" ht="16.5">
      <c r="A206" s="157"/>
      <c r="B206" s="183"/>
      <c r="C206" s="43" t="s">
        <v>17</v>
      </c>
      <c r="D206" s="58">
        <v>11230300</v>
      </c>
      <c r="E206" s="58">
        <v>11000000</v>
      </c>
      <c r="F206" s="51">
        <v>10645600</v>
      </c>
      <c r="G206" s="35">
        <f t="shared" si="36"/>
        <v>96.77818181818182</v>
      </c>
      <c r="H206" s="51">
        <v>0</v>
      </c>
      <c r="I206" s="51">
        <v>0</v>
      </c>
      <c r="J206" s="51">
        <v>0</v>
      </c>
      <c r="K206" s="35">
        <v>0</v>
      </c>
      <c r="L206" s="59">
        <f t="shared" si="37"/>
        <v>11230300</v>
      </c>
      <c r="M206" s="51">
        <f t="shared" si="30"/>
        <v>11000000</v>
      </c>
      <c r="N206" s="51">
        <f t="shared" si="30"/>
        <v>10645600</v>
      </c>
      <c r="O206" s="46">
        <f t="shared" si="33"/>
        <v>96.77818181818182</v>
      </c>
    </row>
    <row r="207" spans="1:15" ht="16.5">
      <c r="A207" s="157"/>
      <c r="B207" s="183"/>
      <c r="C207" s="43" t="s">
        <v>103</v>
      </c>
      <c r="D207" s="58">
        <v>245944</v>
      </c>
      <c r="E207" s="58">
        <v>245944</v>
      </c>
      <c r="F207" s="51">
        <v>245944</v>
      </c>
      <c r="G207" s="35">
        <f t="shared" si="36"/>
        <v>100</v>
      </c>
      <c r="H207" s="51">
        <v>0</v>
      </c>
      <c r="I207" s="51">
        <v>0</v>
      </c>
      <c r="J207" s="51">
        <v>0</v>
      </c>
      <c r="K207" s="35">
        <v>0</v>
      </c>
      <c r="L207" s="59">
        <f t="shared" si="37"/>
        <v>245944</v>
      </c>
      <c r="M207" s="51">
        <f t="shared" si="30"/>
        <v>245944</v>
      </c>
      <c r="N207" s="51">
        <f t="shared" si="30"/>
        <v>245944</v>
      </c>
      <c r="O207" s="46">
        <f t="shared" si="33"/>
        <v>100</v>
      </c>
    </row>
    <row r="208" spans="1:15" ht="45.75" customHeight="1">
      <c r="A208" s="157"/>
      <c r="B208" s="156">
        <v>85213</v>
      </c>
      <c r="C208" s="42" t="s">
        <v>105</v>
      </c>
      <c r="D208" s="60">
        <f>SUM(D209)</f>
        <v>70600</v>
      </c>
      <c r="E208" s="53">
        <f>SUM(E209)</f>
        <v>56000</v>
      </c>
      <c r="F208" s="57">
        <f>SUM(F209)</f>
        <v>52903</v>
      </c>
      <c r="G208" s="92">
        <f t="shared" si="36"/>
        <v>94.46964285714286</v>
      </c>
      <c r="H208" s="51">
        <f>SUM(H209)</f>
        <v>0</v>
      </c>
      <c r="I208" s="51">
        <f>SUM(I209)</f>
        <v>0</v>
      </c>
      <c r="J208" s="35">
        <f>SUM(J209)</f>
        <v>0</v>
      </c>
      <c r="K208" s="35">
        <v>0</v>
      </c>
      <c r="L208" s="66">
        <f t="shared" si="37"/>
        <v>70600</v>
      </c>
      <c r="M208" s="57">
        <f t="shared" si="30"/>
        <v>56000</v>
      </c>
      <c r="N208" s="57">
        <f t="shared" si="30"/>
        <v>52903</v>
      </c>
      <c r="O208" s="99">
        <f t="shared" si="33"/>
        <v>94.46964285714286</v>
      </c>
    </row>
    <row r="209" spans="1:15" ht="16.5">
      <c r="A209" s="157"/>
      <c r="B209" s="183"/>
      <c r="C209" s="45" t="s">
        <v>17</v>
      </c>
      <c r="D209" s="58">
        <v>70600</v>
      </c>
      <c r="E209" s="58">
        <v>56000</v>
      </c>
      <c r="F209" s="51">
        <v>52903</v>
      </c>
      <c r="G209" s="35">
        <f t="shared" si="36"/>
        <v>94.46964285714286</v>
      </c>
      <c r="H209" s="51">
        <v>0</v>
      </c>
      <c r="I209" s="51">
        <v>0</v>
      </c>
      <c r="J209" s="51">
        <v>0</v>
      </c>
      <c r="K209" s="35">
        <v>0</v>
      </c>
      <c r="L209" s="59">
        <f t="shared" si="37"/>
        <v>70600</v>
      </c>
      <c r="M209" s="51">
        <f t="shared" si="30"/>
        <v>56000</v>
      </c>
      <c r="N209" s="51">
        <f t="shared" si="30"/>
        <v>52903</v>
      </c>
      <c r="O209" s="46">
        <f t="shared" si="33"/>
        <v>94.46964285714286</v>
      </c>
    </row>
    <row r="210" spans="1:15" ht="33" customHeight="1">
      <c r="A210" s="157"/>
      <c r="B210" s="156">
        <v>85214</v>
      </c>
      <c r="C210" s="42" t="s">
        <v>106</v>
      </c>
      <c r="D210" s="60">
        <f>SUM(D211)</f>
        <v>1135400</v>
      </c>
      <c r="E210" s="53">
        <f>SUM(E211)</f>
        <v>998500</v>
      </c>
      <c r="F210" s="57">
        <f>SUM(F211)</f>
        <v>994529</v>
      </c>
      <c r="G210" s="92">
        <f t="shared" si="36"/>
        <v>99.60230345518278</v>
      </c>
      <c r="H210" s="51">
        <f>SUM(H211)</f>
        <v>0</v>
      </c>
      <c r="I210" s="51">
        <f>SUM(I211)</f>
        <v>0</v>
      </c>
      <c r="J210" s="35">
        <f>SUM(J211)</f>
        <v>0</v>
      </c>
      <c r="K210" s="35">
        <v>0</v>
      </c>
      <c r="L210" s="66">
        <f t="shared" si="37"/>
        <v>1135400</v>
      </c>
      <c r="M210" s="57">
        <f t="shared" si="30"/>
        <v>998500</v>
      </c>
      <c r="N210" s="57">
        <f t="shared" si="30"/>
        <v>994529</v>
      </c>
      <c r="O210" s="99">
        <f t="shared" si="33"/>
        <v>99.60230345518278</v>
      </c>
    </row>
    <row r="211" spans="1:15" ht="16.5">
      <c r="A211" s="157"/>
      <c r="B211" s="183"/>
      <c r="C211" s="43" t="s">
        <v>17</v>
      </c>
      <c r="D211" s="58">
        <v>1135400</v>
      </c>
      <c r="E211" s="59">
        <v>998500</v>
      </c>
      <c r="F211" s="51">
        <v>994529</v>
      </c>
      <c r="G211" s="35">
        <f t="shared" si="36"/>
        <v>99.60230345518278</v>
      </c>
      <c r="H211" s="51">
        <v>0</v>
      </c>
      <c r="I211" s="51">
        <v>0</v>
      </c>
      <c r="J211" s="59">
        <v>0</v>
      </c>
      <c r="K211" s="35">
        <v>0</v>
      </c>
      <c r="L211" s="59">
        <f t="shared" si="37"/>
        <v>1135400</v>
      </c>
      <c r="M211" s="51">
        <f t="shared" si="30"/>
        <v>998500</v>
      </c>
      <c r="N211" s="51">
        <f t="shared" si="30"/>
        <v>994529</v>
      </c>
      <c r="O211" s="46">
        <f t="shared" si="33"/>
        <v>99.60230345518278</v>
      </c>
    </row>
    <row r="212" spans="1:15" ht="18.75">
      <c r="A212" s="157"/>
      <c r="B212" s="156">
        <v>85215</v>
      </c>
      <c r="C212" s="42" t="s">
        <v>72</v>
      </c>
      <c r="D212" s="60">
        <f>SUM(D213)</f>
        <v>3600000</v>
      </c>
      <c r="E212" s="53">
        <f>SUM(E213)</f>
        <v>2920000</v>
      </c>
      <c r="F212" s="57">
        <f>SUM(F213)</f>
        <v>2817630</v>
      </c>
      <c r="G212" s="92">
        <f t="shared" si="36"/>
        <v>96.49417808219178</v>
      </c>
      <c r="H212" s="51">
        <f>SUM(H213)</f>
        <v>0</v>
      </c>
      <c r="I212" s="13">
        <f>SUM(I213)</f>
        <v>0</v>
      </c>
      <c r="J212" s="90">
        <f>SUM(J213)</f>
        <v>0</v>
      </c>
      <c r="K212" s="35">
        <v>0</v>
      </c>
      <c r="L212" s="66">
        <f t="shared" si="37"/>
        <v>3600000</v>
      </c>
      <c r="M212" s="57">
        <f t="shared" si="30"/>
        <v>2920000</v>
      </c>
      <c r="N212" s="57">
        <f t="shared" si="30"/>
        <v>2817630</v>
      </c>
      <c r="O212" s="99">
        <f t="shared" si="33"/>
        <v>96.49417808219178</v>
      </c>
    </row>
    <row r="213" spans="1:15" ht="16.5">
      <c r="A213" s="157"/>
      <c r="B213" s="156"/>
      <c r="C213" s="29" t="s">
        <v>17</v>
      </c>
      <c r="D213" s="58">
        <v>3600000</v>
      </c>
      <c r="E213" s="58">
        <v>2920000</v>
      </c>
      <c r="F213" s="51">
        <v>2817630</v>
      </c>
      <c r="G213" s="35">
        <f t="shared" si="36"/>
        <v>96.49417808219178</v>
      </c>
      <c r="H213" s="51">
        <v>0</v>
      </c>
      <c r="I213" s="51">
        <v>0</v>
      </c>
      <c r="J213" s="59">
        <v>0</v>
      </c>
      <c r="K213" s="35">
        <v>0</v>
      </c>
      <c r="L213" s="59">
        <f t="shared" si="37"/>
        <v>3600000</v>
      </c>
      <c r="M213" s="51">
        <f t="shared" si="30"/>
        <v>2920000</v>
      </c>
      <c r="N213" s="51">
        <f t="shared" si="30"/>
        <v>2817630</v>
      </c>
      <c r="O213" s="46">
        <f t="shared" si="33"/>
        <v>96.49417808219178</v>
      </c>
    </row>
    <row r="214" spans="1:15" ht="18.75">
      <c r="A214" s="157"/>
      <c r="B214" s="156">
        <v>85219</v>
      </c>
      <c r="C214" s="42" t="s">
        <v>73</v>
      </c>
      <c r="D214" s="60">
        <f>SUM(D215)</f>
        <v>1800000</v>
      </c>
      <c r="E214" s="53">
        <f>SUM(E215)</f>
        <v>1912750</v>
      </c>
      <c r="F214" s="57">
        <f>SUM(F215)</f>
        <v>1912666</v>
      </c>
      <c r="G214" s="92">
        <v>99.9</v>
      </c>
      <c r="H214" s="51">
        <f>SUM(H215)</f>
        <v>0</v>
      </c>
      <c r="I214" s="13">
        <f>SUM(I215)</f>
        <v>0</v>
      </c>
      <c r="J214" s="90">
        <f>SUM(J215)</f>
        <v>0</v>
      </c>
      <c r="K214" s="35">
        <v>0</v>
      </c>
      <c r="L214" s="66">
        <f t="shared" si="37"/>
        <v>1800000</v>
      </c>
      <c r="M214" s="57">
        <f t="shared" si="30"/>
        <v>1912750</v>
      </c>
      <c r="N214" s="57">
        <f t="shared" si="30"/>
        <v>1912666</v>
      </c>
      <c r="O214" s="99">
        <f t="shared" si="33"/>
        <v>99.99560841720037</v>
      </c>
    </row>
    <row r="215" spans="1:15" ht="16.5">
      <c r="A215" s="157"/>
      <c r="B215" s="183"/>
      <c r="C215" s="43" t="s">
        <v>17</v>
      </c>
      <c r="D215" s="58">
        <v>1800000</v>
      </c>
      <c r="E215" s="59">
        <v>1912750</v>
      </c>
      <c r="F215" s="51">
        <v>1912666</v>
      </c>
      <c r="G215" s="35">
        <v>99.9</v>
      </c>
      <c r="H215" s="51">
        <v>0</v>
      </c>
      <c r="I215" s="51">
        <v>0</v>
      </c>
      <c r="J215" s="59">
        <v>0</v>
      </c>
      <c r="K215" s="35">
        <v>0</v>
      </c>
      <c r="L215" s="59">
        <f t="shared" si="37"/>
        <v>1800000</v>
      </c>
      <c r="M215" s="51">
        <f t="shared" si="30"/>
        <v>1912750</v>
      </c>
      <c r="N215" s="51">
        <f t="shared" si="30"/>
        <v>1912666</v>
      </c>
      <c r="O215" s="46">
        <f t="shared" si="33"/>
        <v>99.99560841720037</v>
      </c>
    </row>
    <row r="216" spans="1:15" ht="16.5">
      <c r="A216" s="157"/>
      <c r="B216" s="183"/>
      <c r="C216" s="43" t="s">
        <v>103</v>
      </c>
      <c r="D216" s="58">
        <v>1673100</v>
      </c>
      <c r="E216" s="59">
        <v>1742098</v>
      </c>
      <c r="F216" s="51">
        <v>1742098</v>
      </c>
      <c r="G216" s="35">
        <f t="shared" si="36"/>
        <v>100</v>
      </c>
      <c r="H216" s="51">
        <v>0</v>
      </c>
      <c r="I216" s="51">
        <v>0</v>
      </c>
      <c r="J216" s="59">
        <v>0</v>
      </c>
      <c r="K216" s="35">
        <v>0</v>
      </c>
      <c r="L216" s="59">
        <f t="shared" si="37"/>
        <v>1673100</v>
      </c>
      <c r="M216" s="51">
        <f t="shared" si="30"/>
        <v>1742098</v>
      </c>
      <c r="N216" s="51">
        <f t="shared" si="30"/>
        <v>1742098</v>
      </c>
      <c r="O216" s="46">
        <f t="shared" si="33"/>
        <v>100</v>
      </c>
    </row>
    <row r="217" spans="1:15" ht="35.25" customHeight="1">
      <c r="A217" s="157"/>
      <c r="B217" s="156" t="s">
        <v>178</v>
      </c>
      <c r="C217" s="42" t="s">
        <v>179</v>
      </c>
      <c r="D217" s="203">
        <f>SUM(D218)</f>
        <v>0</v>
      </c>
      <c r="E217" s="118">
        <f>SUM(E218)</f>
        <v>0</v>
      </c>
      <c r="F217" s="197">
        <f>SUM(F218)</f>
        <v>0</v>
      </c>
      <c r="G217" s="195">
        <v>0</v>
      </c>
      <c r="H217" s="51">
        <f>SUM(H218)</f>
        <v>0</v>
      </c>
      <c r="I217" s="131">
        <f>SUM(I218)</f>
        <v>10000</v>
      </c>
      <c r="J217" s="132">
        <f>SUM(J218)</f>
        <v>10000</v>
      </c>
      <c r="K217" s="121">
        <f aca="true" t="shared" si="38" ref="K217:K222">J217/I217*100</f>
        <v>100</v>
      </c>
      <c r="L217" s="66">
        <f aca="true" t="shared" si="39" ref="L217:N219">SUM(D217,H217)</f>
        <v>0</v>
      </c>
      <c r="M217" s="57">
        <f t="shared" si="39"/>
        <v>10000</v>
      </c>
      <c r="N217" s="57">
        <f t="shared" si="39"/>
        <v>10000</v>
      </c>
      <c r="O217" s="99">
        <f>N217*100/M217</f>
        <v>100</v>
      </c>
    </row>
    <row r="218" spans="1:15" ht="16.5">
      <c r="A218" s="157"/>
      <c r="B218" s="183"/>
      <c r="C218" s="43" t="s">
        <v>17</v>
      </c>
      <c r="D218" s="58">
        <v>0</v>
      </c>
      <c r="E218" s="58">
        <v>0</v>
      </c>
      <c r="F218" s="58">
        <v>0</v>
      </c>
      <c r="G218" s="58">
        <v>0</v>
      </c>
      <c r="H218" s="51">
        <v>0</v>
      </c>
      <c r="I218" s="51">
        <v>10000</v>
      </c>
      <c r="J218" s="51">
        <v>10000</v>
      </c>
      <c r="K218" s="119">
        <f t="shared" si="38"/>
        <v>100</v>
      </c>
      <c r="L218" s="59">
        <f t="shared" si="39"/>
        <v>0</v>
      </c>
      <c r="M218" s="51">
        <f t="shared" si="39"/>
        <v>10000</v>
      </c>
      <c r="N218" s="51">
        <f t="shared" si="39"/>
        <v>10000</v>
      </c>
      <c r="O218" s="46">
        <f>N218*100/M218</f>
        <v>100</v>
      </c>
    </row>
    <row r="219" spans="1:15" ht="16.5">
      <c r="A219" s="157"/>
      <c r="B219" s="183"/>
      <c r="C219" s="43" t="s">
        <v>103</v>
      </c>
      <c r="D219" s="58">
        <v>0</v>
      </c>
      <c r="E219" s="58">
        <v>0</v>
      </c>
      <c r="F219" s="58">
        <v>0</v>
      </c>
      <c r="G219" s="58">
        <v>0</v>
      </c>
      <c r="H219" s="51">
        <v>0</v>
      </c>
      <c r="I219" s="51">
        <v>5938</v>
      </c>
      <c r="J219" s="51">
        <v>5938</v>
      </c>
      <c r="K219" s="119">
        <f t="shared" si="38"/>
        <v>100</v>
      </c>
      <c r="L219" s="59">
        <f t="shared" si="39"/>
        <v>0</v>
      </c>
      <c r="M219" s="51">
        <f t="shared" si="39"/>
        <v>5938</v>
      </c>
      <c r="N219" s="51">
        <f t="shared" si="39"/>
        <v>5938</v>
      </c>
      <c r="O219" s="46">
        <f>N219*100/M219</f>
        <v>100</v>
      </c>
    </row>
    <row r="220" spans="1:15" ht="18.75">
      <c r="A220" s="157"/>
      <c r="B220" s="156">
        <v>85226</v>
      </c>
      <c r="C220" s="42" t="s">
        <v>107</v>
      </c>
      <c r="D220" s="203">
        <f>SUM(D221)</f>
        <v>0</v>
      </c>
      <c r="E220" s="118">
        <f>SUM(E221)</f>
        <v>0</v>
      </c>
      <c r="F220" s="203">
        <f>SUM(F221)</f>
        <v>0</v>
      </c>
      <c r="G220" s="195">
        <v>0</v>
      </c>
      <c r="H220" s="130">
        <f>SUM(H221)</f>
        <v>125000</v>
      </c>
      <c r="I220" s="131">
        <f>SUM(I221)</f>
        <v>125000</v>
      </c>
      <c r="J220" s="132">
        <f>SUM(J221)</f>
        <v>125000</v>
      </c>
      <c r="K220" s="121">
        <f t="shared" si="38"/>
        <v>100</v>
      </c>
      <c r="L220" s="66">
        <f t="shared" si="37"/>
        <v>125000</v>
      </c>
      <c r="M220" s="57">
        <f t="shared" si="30"/>
        <v>125000</v>
      </c>
      <c r="N220" s="57">
        <f t="shared" si="30"/>
        <v>125000</v>
      </c>
      <c r="O220" s="99">
        <f t="shared" si="33"/>
        <v>100</v>
      </c>
    </row>
    <row r="221" spans="1:15" ht="16.5">
      <c r="A221" s="157"/>
      <c r="B221" s="183"/>
      <c r="C221" s="43" t="s">
        <v>17</v>
      </c>
      <c r="D221" s="58">
        <v>0</v>
      </c>
      <c r="E221" s="58">
        <v>0</v>
      </c>
      <c r="F221" s="58">
        <v>0</v>
      </c>
      <c r="G221" s="58">
        <v>0</v>
      </c>
      <c r="H221" s="51">
        <v>125000</v>
      </c>
      <c r="I221" s="51">
        <v>125000</v>
      </c>
      <c r="J221" s="51">
        <v>125000</v>
      </c>
      <c r="K221" s="35">
        <f t="shared" si="38"/>
        <v>100</v>
      </c>
      <c r="L221" s="59">
        <f t="shared" si="37"/>
        <v>125000</v>
      </c>
      <c r="M221" s="51">
        <f t="shared" si="30"/>
        <v>125000</v>
      </c>
      <c r="N221" s="51">
        <f t="shared" si="30"/>
        <v>125000</v>
      </c>
      <c r="O221" s="46">
        <f t="shared" si="33"/>
        <v>100</v>
      </c>
    </row>
    <row r="222" spans="1:15" ht="16.5">
      <c r="A222" s="157"/>
      <c r="B222" s="183"/>
      <c r="C222" s="43" t="s">
        <v>103</v>
      </c>
      <c r="D222" s="58">
        <v>0</v>
      </c>
      <c r="E222" s="58">
        <v>0</v>
      </c>
      <c r="F222" s="58">
        <v>0</v>
      </c>
      <c r="G222" s="58">
        <v>0</v>
      </c>
      <c r="H222" s="51">
        <v>99200</v>
      </c>
      <c r="I222" s="51">
        <v>94190</v>
      </c>
      <c r="J222" s="51">
        <v>94190</v>
      </c>
      <c r="K222" s="35">
        <f t="shared" si="38"/>
        <v>100</v>
      </c>
      <c r="L222" s="59">
        <f t="shared" si="37"/>
        <v>99200</v>
      </c>
      <c r="M222" s="51">
        <f t="shared" si="30"/>
        <v>94190</v>
      </c>
      <c r="N222" s="51">
        <f t="shared" si="30"/>
        <v>94190</v>
      </c>
      <c r="O222" s="46">
        <f t="shared" si="33"/>
        <v>100</v>
      </c>
    </row>
    <row r="223" spans="1:15" s="113" customFormat="1" ht="18" customHeight="1">
      <c r="A223" s="184"/>
      <c r="B223" s="185">
        <v>85228</v>
      </c>
      <c r="C223" s="108" t="s">
        <v>115</v>
      </c>
      <c r="D223" s="109">
        <f>SUM(D224)</f>
        <v>403200</v>
      </c>
      <c r="E223" s="109">
        <f>SUM(E224)</f>
        <v>137230</v>
      </c>
      <c r="F223" s="109">
        <f>SUM(F224)</f>
        <v>137230</v>
      </c>
      <c r="G223" s="36">
        <f t="shared" si="36"/>
        <v>100</v>
      </c>
      <c r="H223" s="197">
        <v>0</v>
      </c>
      <c r="I223" s="197">
        <v>0</v>
      </c>
      <c r="J223" s="197">
        <v>0</v>
      </c>
      <c r="K223" s="195">
        <v>0</v>
      </c>
      <c r="L223" s="63">
        <f aca="true" t="shared" si="40" ref="L223:N227">SUM(D223,H223)</f>
        <v>403200</v>
      </c>
      <c r="M223" s="52">
        <f t="shared" si="40"/>
        <v>137230</v>
      </c>
      <c r="N223" s="52">
        <f t="shared" si="40"/>
        <v>137230</v>
      </c>
      <c r="O223" s="100">
        <f>N223*100/M223</f>
        <v>100</v>
      </c>
    </row>
    <row r="224" spans="1:15" ht="16.5">
      <c r="A224" s="157"/>
      <c r="B224" s="183"/>
      <c r="C224" s="43" t="s">
        <v>17</v>
      </c>
      <c r="D224" s="51">
        <v>403200</v>
      </c>
      <c r="E224" s="51">
        <v>137230</v>
      </c>
      <c r="F224" s="13">
        <v>137230</v>
      </c>
      <c r="G224" s="35">
        <f t="shared" si="36"/>
        <v>100</v>
      </c>
      <c r="H224" s="51">
        <v>0</v>
      </c>
      <c r="I224" s="51">
        <v>0</v>
      </c>
      <c r="J224" s="51">
        <v>0</v>
      </c>
      <c r="K224" s="35">
        <v>0</v>
      </c>
      <c r="L224" s="59">
        <f t="shared" si="40"/>
        <v>403200</v>
      </c>
      <c r="M224" s="51">
        <f t="shared" si="40"/>
        <v>137230</v>
      </c>
      <c r="N224" s="51">
        <f t="shared" si="40"/>
        <v>137230</v>
      </c>
      <c r="O224" s="46">
        <f>N224*100/M224</f>
        <v>100</v>
      </c>
    </row>
    <row r="225" spans="1:15" ht="16.5">
      <c r="A225" s="157"/>
      <c r="B225" s="183"/>
      <c r="C225" s="43" t="s">
        <v>103</v>
      </c>
      <c r="D225" s="51">
        <v>133600</v>
      </c>
      <c r="E225" s="51">
        <v>130296</v>
      </c>
      <c r="F225" s="13">
        <v>130296</v>
      </c>
      <c r="G225" s="35">
        <f t="shared" si="36"/>
        <v>100</v>
      </c>
      <c r="H225" s="51">
        <v>0</v>
      </c>
      <c r="I225" s="51">
        <v>0</v>
      </c>
      <c r="J225" s="51">
        <v>0</v>
      </c>
      <c r="K225" s="35">
        <v>0</v>
      </c>
      <c r="L225" s="59">
        <f t="shared" si="40"/>
        <v>133600</v>
      </c>
      <c r="M225" s="51">
        <f t="shared" si="40"/>
        <v>130296</v>
      </c>
      <c r="N225" s="51">
        <f t="shared" si="40"/>
        <v>130296</v>
      </c>
      <c r="O225" s="46">
        <f>N225*100/M225</f>
        <v>100</v>
      </c>
    </row>
    <row r="226" spans="1:15" s="28" customFormat="1" ht="18.75">
      <c r="A226" s="155"/>
      <c r="B226" s="156">
        <v>85278</v>
      </c>
      <c r="C226" s="44" t="s">
        <v>116</v>
      </c>
      <c r="D226" s="52">
        <f>SUM(D227)</f>
        <v>0</v>
      </c>
      <c r="E226" s="52">
        <f>SUM(E227)</f>
        <v>2000</v>
      </c>
      <c r="F226" s="52">
        <f>SUM(F227)</f>
        <v>1500</v>
      </c>
      <c r="G226" s="36">
        <f t="shared" si="36"/>
        <v>75</v>
      </c>
      <c r="H226" s="197">
        <v>0</v>
      </c>
      <c r="I226" s="197">
        <v>0</v>
      </c>
      <c r="J226" s="197">
        <v>0</v>
      </c>
      <c r="K226" s="195">
        <v>0</v>
      </c>
      <c r="L226" s="66">
        <f t="shared" si="40"/>
        <v>0</v>
      </c>
      <c r="M226" s="52">
        <f t="shared" si="40"/>
        <v>2000</v>
      </c>
      <c r="N226" s="52">
        <f t="shared" si="40"/>
        <v>1500</v>
      </c>
      <c r="O226" s="100">
        <f>N226*100/M226</f>
        <v>75</v>
      </c>
    </row>
    <row r="227" spans="1:15" ht="16.5">
      <c r="A227" s="157"/>
      <c r="B227" s="183"/>
      <c r="C227" s="43" t="s">
        <v>17</v>
      </c>
      <c r="D227" s="51">
        <v>0</v>
      </c>
      <c r="E227" s="51">
        <v>2000</v>
      </c>
      <c r="F227" s="13">
        <v>1500</v>
      </c>
      <c r="G227" s="35">
        <f t="shared" si="36"/>
        <v>75</v>
      </c>
      <c r="H227" s="51">
        <v>0</v>
      </c>
      <c r="I227" s="51">
        <v>0</v>
      </c>
      <c r="J227" s="51">
        <v>0</v>
      </c>
      <c r="K227" s="35">
        <v>0</v>
      </c>
      <c r="L227" s="59">
        <f t="shared" si="40"/>
        <v>0</v>
      </c>
      <c r="M227" s="51">
        <f t="shared" si="40"/>
        <v>2000</v>
      </c>
      <c r="N227" s="51">
        <f t="shared" si="40"/>
        <v>1500</v>
      </c>
      <c r="O227" s="46">
        <f>N227*100/M227</f>
        <v>75</v>
      </c>
    </row>
    <row r="228" spans="1:15" ht="18.75">
      <c r="A228" s="157"/>
      <c r="B228" s="156">
        <v>85295</v>
      </c>
      <c r="C228" s="42" t="s">
        <v>28</v>
      </c>
      <c r="D228" s="60">
        <f>SUM(D229)</f>
        <v>381200</v>
      </c>
      <c r="E228" s="53">
        <f>SUM(E229)</f>
        <v>465500</v>
      </c>
      <c r="F228" s="60">
        <f>SUM(F229)</f>
        <v>464846</v>
      </c>
      <c r="G228" s="92">
        <f t="shared" si="36"/>
        <v>99.85950590762621</v>
      </c>
      <c r="H228" s="130">
        <f>SUM(H229)</f>
        <v>7000</v>
      </c>
      <c r="I228" s="131">
        <f>SUM(I229)</f>
        <v>7000</v>
      </c>
      <c r="J228" s="132">
        <f>SUM(J229)</f>
        <v>7000</v>
      </c>
      <c r="K228" s="121">
        <v>0</v>
      </c>
      <c r="L228" s="66">
        <f t="shared" si="37"/>
        <v>388200</v>
      </c>
      <c r="M228" s="57">
        <f t="shared" si="30"/>
        <v>472500</v>
      </c>
      <c r="N228" s="57">
        <f t="shared" si="30"/>
        <v>471846</v>
      </c>
      <c r="O228" s="99">
        <f t="shared" si="33"/>
        <v>99.8615873015873</v>
      </c>
    </row>
    <row r="229" spans="1:15" ht="16.5">
      <c r="A229" s="157"/>
      <c r="B229" s="183"/>
      <c r="C229" s="43" t="s">
        <v>17</v>
      </c>
      <c r="D229" s="58">
        <v>381200</v>
      </c>
      <c r="E229" s="59">
        <v>465500</v>
      </c>
      <c r="F229" s="51">
        <v>464846</v>
      </c>
      <c r="G229" s="35">
        <f t="shared" si="36"/>
        <v>99.85950590762621</v>
      </c>
      <c r="H229" s="51">
        <v>7000</v>
      </c>
      <c r="I229" s="51">
        <v>7000</v>
      </c>
      <c r="J229" s="51">
        <v>7000</v>
      </c>
      <c r="K229" s="35">
        <v>0</v>
      </c>
      <c r="L229" s="59">
        <f t="shared" si="37"/>
        <v>388200</v>
      </c>
      <c r="M229" s="51">
        <f t="shared" si="30"/>
        <v>472500</v>
      </c>
      <c r="N229" s="51">
        <f t="shared" si="30"/>
        <v>471846</v>
      </c>
      <c r="O229" s="46">
        <f t="shared" si="33"/>
        <v>99.8615873015873</v>
      </c>
    </row>
    <row r="230" spans="1:15" ht="16.5">
      <c r="A230" s="157"/>
      <c r="B230" s="183"/>
      <c r="C230" s="43" t="s">
        <v>103</v>
      </c>
      <c r="D230" s="58">
        <v>0</v>
      </c>
      <c r="E230" s="59">
        <v>10769</v>
      </c>
      <c r="F230" s="51">
        <v>10769</v>
      </c>
      <c r="G230" s="35">
        <f t="shared" si="36"/>
        <v>100</v>
      </c>
      <c r="H230" s="51">
        <v>0</v>
      </c>
      <c r="I230" s="51">
        <v>0</v>
      </c>
      <c r="J230" s="51">
        <v>0</v>
      </c>
      <c r="K230" s="51">
        <v>0</v>
      </c>
      <c r="L230" s="59">
        <f>SUM(D230,H230)</f>
        <v>0</v>
      </c>
      <c r="M230" s="51">
        <f>SUM(E230,I230)</f>
        <v>10769</v>
      </c>
      <c r="N230" s="51">
        <f>SUM(F230,J230)</f>
        <v>10769</v>
      </c>
      <c r="O230" s="46">
        <f t="shared" si="33"/>
        <v>100</v>
      </c>
    </row>
    <row r="231" spans="1:15" ht="16.5">
      <c r="A231" s="157"/>
      <c r="B231" s="183"/>
      <c r="C231" s="43" t="s">
        <v>122</v>
      </c>
      <c r="D231" s="58">
        <v>86000</v>
      </c>
      <c r="E231" s="58">
        <v>86000</v>
      </c>
      <c r="F231" s="51">
        <v>86000</v>
      </c>
      <c r="G231" s="35">
        <f t="shared" si="36"/>
        <v>100</v>
      </c>
      <c r="H231" s="51">
        <v>0</v>
      </c>
      <c r="I231" s="51">
        <v>0</v>
      </c>
      <c r="J231" s="59">
        <v>0</v>
      </c>
      <c r="K231" s="35">
        <v>0</v>
      </c>
      <c r="L231" s="59">
        <f t="shared" si="37"/>
        <v>86000</v>
      </c>
      <c r="M231" s="51">
        <f t="shared" si="30"/>
        <v>86000</v>
      </c>
      <c r="N231" s="51">
        <f t="shared" si="30"/>
        <v>86000</v>
      </c>
      <c r="O231" s="46">
        <f t="shared" si="33"/>
        <v>100</v>
      </c>
    </row>
    <row r="232" spans="1:15" s="25" customFormat="1" ht="17.25" customHeight="1">
      <c r="A232" s="154">
        <v>853</v>
      </c>
      <c r="B232" s="182"/>
      <c r="C232" s="149" t="s">
        <v>108</v>
      </c>
      <c r="D232" s="20">
        <f>SUM(D233,D236,D239,D242,D245)</f>
        <v>44000</v>
      </c>
      <c r="E232" s="20">
        <f>SUM(E233,E236,E239,E242,E245)</f>
        <v>44000</v>
      </c>
      <c r="F232" s="20">
        <f>SUM(F233,F236,F239,F242,F245)</f>
        <v>44000</v>
      </c>
      <c r="G232" s="150">
        <f t="shared" si="36"/>
        <v>100</v>
      </c>
      <c r="H232" s="20">
        <f>SUM(H233,H236,H239,H242)</f>
        <v>1043488</v>
      </c>
      <c r="I232" s="20">
        <f>SUM(I233,I236,I239,I242)</f>
        <v>1147366</v>
      </c>
      <c r="J232" s="20">
        <f>SUM(J233,J236,J239,J242)</f>
        <v>1144390</v>
      </c>
      <c r="K232" s="141">
        <f aca="true" t="shared" si="41" ref="K232:K244">J232/I232*100</f>
        <v>99.74062330590239</v>
      </c>
      <c r="L232" s="22">
        <f t="shared" si="37"/>
        <v>1087488</v>
      </c>
      <c r="M232" s="20">
        <f t="shared" si="30"/>
        <v>1191366</v>
      </c>
      <c r="N232" s="20">
        <f t="shared" si="30"/>
        <v>1188390</v>
      </c>
      <c r="O232" s="142">
        <f t="shared" si="33"/>
        <v>99.75020270848756</v>
      </c>
    </row>
    <row r="233" spans="1:15" s="113" customFormat="1" ht="16.5">
      <c r="A233" s="184"/>
      <c r="B233" s="185">
        <v>85311</v>
      </c>
      <c r="C233" s="108" t="s">
        <v>124</v>
      </c>
      <c r="D233" s="201">
        <f>SUM(D234)</f>
        <v>0</v>
      </c>
      <c r="E233" s="201">
        <f>SUM(E234)</f>
        <v>0</v>
      </c>
      <c r="F233" s="201">
        <f>SUM(F234)</f>
        <v>0</v>
      </c>
      <c r="G233" s="202">
        <v>0</v>
      </c>
      <c r="H233" s="201">
        <f>SUM(H234)</f>
        <v>0</v>
      </c>
      <c r="I233" s="109">
        <f>SUM(I234)</f>
        <v>79778</v>
      </c>
      <c r="J233" s="109">
        <f>SUM(J234)</f>
        <v>78209</v>
      </c>
      <c r="K233" s="110">
        <f t="shared" si="41"/>
        <v>98.03329238637218</v>
      </c>
      <c r="L233" s="111">
        <f>SUM(D233,H233)</f>
        <v>0</v>
      </c>
      <c r="M233" s="109">
        <f t="shared" si="30"/>
        <v>79778</v>
      </c>
      <c r="N233" s="109">
        <f t="shared" si="30"/>
        <v>78209</v>
      </c>
      <c r="O233" s="112">
        <f>N233*100/M233</f>
        <v>98.03329238637218</v>
      </c>
    </row>
    <row r="234" spans="1:15" ht="16.5">
      <c r="A234" s="157"/>
      <c r="B234" s="167"/>
      <c r="C234" s="8" t="s">
        <v>17</v>
      </c>
      <c r="D234" s="51">
        <v>0</v>
      </c>
      <c r="E234" s="51">
        <v>0</v>
      </c>
      <c r="F234" s="51">
        <v>0</v>
      </c>
      <c r="G234" s="35">
        <v>0</v>
      </c>
      <c r="H234" s="51">
        <v>0</v>
      </c>
      <c r="I234" s="51">
        <v>79778</v>
      </c>
      <c r="J234" s="51">
        <v>78209</v>
      </c>
      <c r="K234" s="35">
        <f t="shared" si="41"/>
        <v>98.03329238637218</v>
      </c>
      <c r="L234" s="59">
        <f>SUM(D234,H234)</f>
        <v>0</v>
      </c>
      <c r="M234" s="51">
        <f t="shared" si="30"/>
        <v>79778</v>
      </c>
      <c r="N234" s="51">
        <f t="shared" si="30"/>
        <v>78209</v>
      </c>
      <c r="O234" s="46">
        <f>N234*100/M234</f>
        <v>98.03329238637218</v>
      </c>
    </row>
    <row r="235" spans="1:15" ht="16.5">
      <c r="A235" s="157"/>
      <c r="B235" s="167"/>
      <c r="C235" s="43" t="s">
        <v>122</v>
      </c>
      <c r="D235" s="9">
        <v>0</v>
      </c>
      <c r="E235" s="11">
        <v>0</v>
      </c>
      <c r="F235" s="9">
        <v>0</v>
      </c>
      <c r="G235" s="35">
        <v>0</v>
      </c>
      <c r="H235" s="9">
        <v>0</v>
      </c>
      <c r="I235" s="9">
        <v>78366</v>
      </c>
      <c r="J235" s="9">
        <v>76797</v>
      </c>
      <c r="K235" s="86">
        <f t="shared" si="41"/>
        <v>97.99785621315367</v>
      </c>
      <c r="L235" s="59">
        <f>SUM(D235,H235)</f>
        <v>0</v>
      </c>
      <c r="M235" s="51">
        <f t="shared" si="30"/>
        <v>78366</v>
      </c>
      <c r="N235" s="51">
        <f t="shared" si="30"/>
        <v>76797</v>
      </c>
      <c r="O235" s="46">
        <f>N235*100/M235</f>
        <v>97.99785621315367</v>
      </c>
    </row>
    <row r="236" spans="1:15" s="28" customFormat="1" ht="16.5">
      <c r="A236" s="155"/>
      <c r="B236" s="166">
        <v>85321</v>
      </c>
      <c r="C236" s="37" t="s">
        <v>74</v>
      </c>
      <c r="D236" s="197">
        <f>SUM(D237)</f>
        <v>0</v>
      </c>
      <c r="E236" s="198">
        <f>SUM(E237)</f>
        <v>0</v>
      </c>
      <c r="F236" s="197">
        <f>SUM(F237)</f>
        <v>0</v>
      </c>
      <c r="G236" s="195">
        <v>0</v>
      </c>
      <c r="H236" s="52">
        <f>SUM(H237)</f>
        <v>141000</v>
      </c>
      <c r="I236" s="52">
        <f>SUM(I237)</f>
        <v>165100</v>
      </c>
      <c r="J236" s="63">
        <f>SUM(J237)</f>
        <v>165100</v>
      </c>
      <c r="K236" s="36">
        <f t="shared" si="41"/>
        <v>100</v>
      </c>
      <c r="L236" s="63">
        <f t="shared" si="37"/>
        <v>141000</v>
      </c>
      <c r="M236" s="52">
        <f t="shared" si="30"/>
        <v>165100</v>
      </c>
      <c r="N236" s="52">
        <f t="shared" si="30"/>
        <v>165100</v>
      </c>
      <c r="O236" s="100">
        <f t="shared" si="33"/>
        <v>100</v>
      </c>
    </row>
    <row r="237" spans="1:15" ht="16.5">
      <c r="A237" s="157"/>
      <c r="B237" s="167"/>
      <c r="C237" s="8" t="s">
        <v>17</v>
      </c>
      <c r="D237" s="9">
        <v>0</v>
      </c>
      <c r="E237" s="11">
        <v>0</v>
      </c>
      <c r="F237" s="9">
        <v>0</v>
      </c>
      <c r="G237" s="35">
        <v>0</v>
      </c>
      <c r="H237" s="9">
        <v>141000</v>
      </c>
      <c r="I237" s="9">
        <v>165100</v>
      </c>
      <c r="J237" s="11">
        <v>165100</v>
      </c>
      <c r="K237" s="35">
        <f t="shared" si="41"/>
        <v>100</v>
      </c>
      <c r="L237" s="59">
        <f t="shared" si="37"/>
        <v>141000</v>
      </c>
      <c r="M237" s="51">
        <f t="shared" si="30"/>
        <v>165100</v>
      </c>
      <c r="N237" s="51">
        <f t="shared" si="30"/>
        <v>165100</v>
      </c>
      <c r="O237" s="46">
        <f t="shared" si="33"/>
        <v>100</v>
      </c>
    </row>
    <row r="238" spans="1:15" ht="16.5">
      <c r="A238" s="157"/>
      <c r="B238" s="171"/>
      <c r="C238" s="32" t="s">
        <v>103</v>
      </c>
      <c r="D238" s="12">
        <v>0</v>
      </c>
      <c r="E238" s="13">
        <v>0</v>
      </c>
      <c r="F238" s="12">
        <v>0</v>
      </c>
      <c r="G238" s="35">
        <v>0</v>
      </c>
      <c r="H238" s="12">
        <v>128800</v>
      </c>
      <c r="I238" s="12">
        <v>152696</v>
      </c>
      <c r="J238" s="12">
        <v>152696</v>
      </c>
      <c r="K238" s="35">
        <f t="shared" si="41"/>
        <v>100</v>
      </c>
      <c r="L238" s="59">
        <f t="shared" si="37"/>
        <v>128800</v>
      </c>
      <c r="M238" s="51">
        <f aca="true" t="shared" si="42" ref="M238:M297">SUM(E238,I238)</f>
        <v>152696</v>
      </c>
      <c r="N238" s="51">
        <f aca="true" t="shared" si="43" ref="N238:N297">SUM(F238,J238)</f>
        <v>152696</v>
      </c>
      <c r="O238" s="46">
        <f t="shared" si="33"/>
        <v>100</v>
      </c>
    </row>
    <row r="239" spans="1:15" s="106" customFormat="1" ht="16.5" customHeight="1">
      <c r="A239" s="173"/>
      <c r="B239" s="174">
        <v>85324</v>
      </c>
      <c r="C239" s="114" t="s">
        <v>95</v>
      </c>
      <c r="D239" s="197">
        <f>SUM(D240)</f>
        <v>0</v>
      </c>
      <c r="E239" s="198">
        <f>SUM(E240)</f>
        <v>0</v>
      </c>
      <c r="F239" s="197">
        <f>SUM(F240)</f>
        <v>0</v>
      </c>
      <c r="G239" s="195">
        <v>0</v>
      </c>
      <c r="H239" s="57">
        <f>SUM(H240)</f>
        <v>55000</v>
      </c>
      <c r="I239" s="57">
        <f>SUM(I240)</f>
        <v>55000</v>
      </c>
      <c r="J239" s="66">
        <f>SUM(J240)</f>
        <v>53593</v>
      </c>
      <c r="K239" s="121">
        <f t="shared" si="41"/>
        <v>97.44181818181818</v>
      </c>
      <c r="L239" s="66">
        <f t="shared" si="37"/>
        <v>55000</v>
      </c>
      <c r="M239" s="57">
        <f t="shared" si="42"/>
        <v>55000</v>
      </c>
      <c r="N239" s="57">
        <f t="shared" si="43"/>
        <v>53593</v>
      </c>
      <c r="O239" s="99">
        <f t="shared" si="33"/>
        <v>97.44181818181818</v>
      </c>
    </row>
    <row r="240" spans="1:15" ht="16.5">
      <c r="A240" s="157"/>
      <c r="B240" s="167"/>
      <c r="C240" s="8" t="s">
        <v>17</v>
      </c>
      <c r="D240" s="9">
        <v>0</v>
      </c>
      <c r="E240" s="9">
        <v>0</v>
      </c>
      <c r="F240" s="9">
        <v>0</v>
      </c>
      <c r="G240" s="35">
        <v>0</v>
      </c>
      <c r="H240" s="51">
        <v>55000</v>
      </c>
      <c r="I240" s="51">
        <v>55000</v>
      </c>
      <c r="J240" s="51">
        <v>53593</v>
      </c>
      <c r="K240" s="35">
        <f t="shared" si="41"/>
        <v>97.44181818181818</v>
      </c>
      <c r="L240" s="59">
        <f t="shared" si="37"/>
        <v>55000</v>
      </c>
      <c r="M240" s="51">
        <f t="shared" si="42"/>
        <v>55000</v>
      </c>
      <c r="N240" s="51">
        <f t="shared" si="43"/>
        <v>53593</v>
      </c>
      <c r="O240" s="46">
        <f t="shared" si="33"/>
        <v>97.44181818181818</v>
      </c>
    </row>
    <row r="241" spans="1:15" ht="16.5">
      <c r="A241" s="157"/>
      <c r="B241" s="167"/>
      <c r="C241" s="29" t="s">
        <v>103</v>
      </c>
      <c r="D241" s="12">
        <v>0</v>
      </c>
      <c r="E241" s="12">
        <v>0</v>
      </c>
      <c r="F241" s="12">
        <v>0</v>
      </c>
      <c r="G241" s="35">
        <v>0</v>
      </c>
      <c r="H241" s="51">
        <v>55000</v>
      </c>
      <c r="I241" s="51">
        <v>55000</v>
      </c>
      <c r="J241" s="51">
        <v>53593</v>
      </c>
      <c r="K241" s="35">
        <f t="shared" si="41"/>
        <v>97.44181818181818</v>
      </c>
      <c r="L241" s="59">
        <f t="shared" si="37"/>
        <v>55000</v>
      </c>
      <c r="M241" s="51">
        <f t="shared" si="42"/>
        <v>55000</v>
      </c>
      <c r="N241" s="51">
        <f t="shared" si="43"/>
        <v>53593</v>
      </c>
      <c r="O241" s="46">
        <f t="shared" si="33"/>
        <v>97.44181818181818</v>
      </c>
    </row>
    <row r="242" spans="1:15" s="113" customFormat="1" ht="16.5">
      <c r="A242" s="184"/>
      <c r="B242" s="185">
        <v>85333</v>
      </c>
      <c r="C242" s="108" t="s">
        <v>117</v>
      </c>
      <c r="D242" s="201">
        <f>SUM(D243)</f>
        <v>0</v>
      </c>
      <c r="E242" s="201">
        <f>SUM(E243)</f>
        <v>0</v>
      </c>
      <c r="F242" s="201">
        <f>SUM(F243)</f>
        <v>0</v>
      </c>
      <c r="G242" s="202">
        <v>0</v>
      </c>
      <c r="H242" s="109">
        <f>SUM(H243)</f>
        <v>847488</v>
      </c>
      <c r="I242" s="109">
        <f>SUM(I243)</f>
        <v>847488</v>
      </c>
      <c r="J242" s="109">
        <f>SUM(J243)</f>
        <v>847488</v>
      </c>
      <c r="K242" s="110">
        <f t="shared" si="41"/>
        <v>100</v>
      </c>
      <c r="L242" s="111">
        <f t="shared" si="37"/>
        <v>847488</v>
      </c>
      <c r="M242" s="109">
        <f t="shared" si="42"/>
        <v>847488</v>
      </c>
      <c r="N242" s="109">
        <f t="shared" si="43"/>
        <v>847488</v>
      </c>
      <c r="O242" s="112">
        <f t="shared" si="33"/>
        <v>100</v>
      </c>
    </row>
    <row r="243" spans="1:15" ht="16.5">
      <c r="A243" s="157"/>
      <c r="B243" s="167"/>
      <c r="C243" s="8" t="s">
        <v>17</v>
      </c>
      <c r="D243" s="51">
        <v>0</v>
      </c>
      <c r="E243" s="51">
        <v>0</v>
      </c>
      <c r="F243" s="51">
        <v>0</v>
      </c>
      <c r="G243" s="35">
        <v>0</v>
      </c>
      <c r="H243" s="51">
        <v>847488</v>
      </c>
      <c r="I243" s="51">
        <v>847488</v>
      </c>
      <c r="J243" s="51">
        <v>847488</v>
      </c>
      <c r="K243" s="35">
        <f t="shared" si="41"/>
        <v>100</v>
      </c>
      <c r="L243" s="59">
        <f t="shared" si="37"/>
        <v>847488</v>
      </c>
      <c r="M243" s="51">
        <f t="shared" si="42"/>
        <v>847488</v>
      </c>
      <c r="N243" s="51">
        <f t="shared" si="43"/>
        <v>847488</v>
      </c>
      <c r="O243" s="46">
        <f t="shared" si="33"/>
        <v>100</v>
      </c>
    </row>
    <row r="244" spans="1:15" ht="16.5">
      <c r="A244" s="157"/>
      <c r="B244" s="167"/>
      <c r="C244" s="43" t="s">
        <v>122</v>
      </c>
      <c r="D244" s="9">
        <v>0</v>
      </c>
      <c r="E244" s="11">
        <v>0</v>
      </c>
      <c r="F244" s="9">
        <v>0</v>
      </c>
      <c r="G244" s="35">
        <v>0</v>
      </c>
      <c r="H244" s="51">
        <v>847488</v>
      </c>
      <c r="I244" s="51">
        <v>847488</v>
      </c>
      <c r="J244" s="9">
        <v>847488</v>
      </c>
      <c r="K244" s="86">
        <f t="shared" si="41"/>
        <v>100</v>
      </c>
      <c r="L244" s="59">
        <f t="shared" si="37"/>
        <v>847488</v>
      </c>
      <c r="M244" s="51">
        <f t="shared" si="42"/>
        <v>847488</v>
      </c>
      <c r="N244" s="51">
        <f t="shared" si="43"/>
        <v>847488</v>
      </c>
      <c r="O244" s="46">
        <f t="shared" si="33"/>
        <v>100</v>
      </c>
    </row>
    <row r="245" spans="1:15" s="113" customFormat="1" ht="18.75">
      <c r="A245" s="184"/>
      <c r="B245" s="185">
        <v>85395</v>
      </c>
      <c r="C245" s="42" t="s">
        <v>28</v>
      </c>
      <c r="D245" s="109">
        <f>SUM(D246)</f>
        <v>44000</v>
      </c>
      <c r="E245" s="109">
        <f>SUM(E246)</f>
        <v>44000</v>
      </c>
      <c r="F245" s="109">
        <f>SUM(F246)</f>
        <v>44000</v>
      </c>
      <c r="G245" s="132">
        <f t="shared" si="36"/>
        <v>100</v>
      </c>
      <c r="H245" s="201">
        <f>SUM(H246)</f>
        <v>0</v>
      </c>
      <c r="I245" s="201">
        <f>SUM(I246)</f>
        <v>0</v>
      </c>
      <c r="J245" s="201">
        <f>SUM(J246)</f>
        <v>0</v>
      </c>
      <c r="K245" s="202">
        <v>0</v>
      </c>
      <c r="L245" s="111">
        <f aca="true" t="shared" si="44" ref="L245:N246">SUM(D245,H245)</f>
        <v>44000</v>
      </c>
      <c r="M245" s="109">
        <f t="shared" si="44"/>
        <v>44000</v>
      </c>
      <c r="N245" s="109">
        <f t="shared" si="44"/>
        <v>44000</v>
      </c>
      <c r="O245" s="112">
        <f>N245*100/M245</f>
        <v>100</v>
      </c>
    </row>
    <row r="246" spans="1:15" ht="16.5">
      <c r="A246" s="157"/>
      <c r="B246" s="167"/>
      <c r="C246" s="32" t="s">
        <v>22</v>
      </c>
      <c r="D246" s="51">
        <v>44000</v>
      </c>
      <c r="E246" s="51">
        <v>44000</v>
      </c>
      <c r="F246" s="51">
        <v>44000</v>
      </c>
      <c r="G246" s="133">
        <f t="shared" si="36"/>
        <v>100</v>
      </c>
      <c r="H246" s="51">
        <v>0</v>
      </c>
      <c r="I246" s="51">
        <v>0</v>
      </c>
      <c r="J246" s="51">
        <v>0</v>
      </c>
      <c r="K246" s="35">
        <v>0</v>
      </c>
      <c r="L246" s="59">
        <f t="shared" si="44"/>
        <v>44000</v>
      </c>
      <c r="M246" s="51">
        <f t="shared" si="44"/>
        <v>44000</v>
      </c>
      <c r="N246" s="51">
        <f t="shared" si="44"/>
        <v>44000</v>
      </c>
      <c r="O246" s="46">
        <f>N246*100/M246</f>
        <v>100</v>
      </c>
    </row>
    <row r="247" spans="1:15" s="25" customFormat="1" ht="16.5">
      <c r="A247" s="154">
        <v>854</v>
      </c>
      <c r="B247" s="165"/>
      <c r="C247" s="140" t="s">
        <v>75</v>
      </c>
      <c r="D247" s="20">
        <f>SUM(D248,D259,D262,D265,D255)</f>
        <v>0</v>
      </c>
      <c r="E247" s="20">
        <f>SUM(E248,E259,E262,E265,E255)</f>
        <v>431398</v>
      </c>
      <c r="F247" s="20">
        <f>SUM(F248,F259,F262,F265,F255)</f>
        <v>398483</v>
      </c>
      <c r="G247" s="144">
        <f t="shared" si="36"/>
        <v>92.37015470632687</v>
      </c>
      <c r="H247" s="20">
        <f>SUM(H248,H259,H255,H262,H265,H252)</f>
        <v>3021250</v>
      </c>
      <c r="I247" s="20">
        <f>SUM(I248,I259,I255,I262,I265,I252)</f>
        <v>3459482</v>
      </c>
      <c r="J247" s="20">
        <f>SUM(J248,J259,J255,J262,J265,J252)</f>
        <v>3447593</v>
      </c>
      <c r="K247" s="144">
        <f>J247/I247*100</f>
        <v>99.65633583293683</v>
      </c>
      <c r="L247" s="22">
        <f t="shared" si="37"/>
        <v>3021250</v>
      </c>
      <c r="M247" s="20">
        <f t="shared" si="42"/>
        <v>3890880</v>
      </c>
      <c r="N247" s="20">
        <f t="shared" si="43"/>
        <v>3846076</v>
      </c>
      <c r="O247" s="142">
        <f t="shared" si="33"/>
        <v>98.8484867176577</v>
      </c>
    </row>
    <row r="248" spans="1:15" s="28" customFormat="1" ht="16.5">
      <c r="A248" s="155"/>
      <c r="B248" s="168" t="s">
        <v>180</v>
      </c>
      <c r="C248" s="34" t="s">
        <v>77</v>
      </c>
      <c r="D248" s="12">
        <f>SUM(D250)</f>
        <v>0</v>
      </c>
      <c r="E248" s="13">
        <f>SUM(E250)</f>
        <v>0</v>
      </c>
      <c r="F248" s="69">
        <f>SUM(F250)</f>
        <v>0</v>
      </c>
      <c r="G248" s="90">
        <v>0</v>
      </c>
      <c r="H248" s="93">
        <f>SUM(H250)</f>
        <v>1300000</v>
      </c>
      <c r="I248" s="54">
        <f>SUM(I250)</f>
        <v>1516515</v>
      </c>
      <c r="J248" s="64">
        <f>SUM(J250)</f>
        <v>1516515</v>
      </c>
      <c r="K248" s="84">
        <f>J248/I248*100</f>
        <v>100</v>
      </c>
      <c r="L248" s="64">
        <f t="shared" si="37"/>
        <v>1300000</v>
      </c>
      <c r="M248" s="54">
        <f t="shared" si="42"/>
        <v>1516515</v>
      </c>
      <c r="N248" s="54">
        <f t="shared" si="43"/>
        <v>1516515</v>
      </c>
      <c r="O248" s="104">
        <f aca="true" t="shared" si="45" ref="O248:O304">N248*100/M248</f>
        <v>100</v>
      </c>
    </row>
    <row r="249" spans="1:15" s="28" customFormat="1" ht="16.5">
      <c r="A249" s="155"/>
      <c r="B249" s="178"/>
      <c r="C249" s="37" t="s">
        <v>78</v>
      </c>
      <c r="D249" s="17"/>
      <c r="E249" s="18"/>
      <c r="F249" s="70"/>
      <c r="G249" s="86"/>
      <c r="H249" s="94"/>
      <c r="I249" s="55"/>
      <c r="J249" s="65"/>
      <c r="K249" s="86"/>
      <c r="L249" s="18"/>
      <c r="M249" s="17"/>
      <c r="N249" s="17"/>
      <c r="O249" s="101"/>
    </row>
    <row r="250" spans="1:15" s="33" customFormat="1" ht="16.5">
      <c r="A250" s="157"/>
      <c r="B250" s="167"/>
      <c r="C250" s="8" t="s">
        <v>17</v>
      </c>
      <c r="D250" s="9">
        <v>0</v>
      </c>
      <c r="E250" s="11">
        <v>0</v>
      </c>
      <c r="F250" s="71">
        <v>0</v>
      </c>
      <c r="G250" s="86">
        <v>0</v>
      </c>
      <c r="H250" s="95">
        <v>1300000</v>
      </c>
      <c r="I250" s="95">
        <v>1516515</v>
      </c>
      <c r="J250" s="95">
        <v>1516515</v>
      </c>
      <c r="K250" s="86">
        <f>J250/I250*100</f>
        <v>100</v>
      </c>
      <c r="L250" s="59">
        <f t="shared" si="37"/>
        <v>1300000</v>
      </c>
      <c r="M250" s="51">
        <f t="shared" si="42"/>
        <v>1516515</v>
      </c>
      <c r="N250" s="51">
        <f t="shared" si="43"/>
        <v>1516515</v>
      </c>
      <c r="O250" s="46">
        <f t="shared" si="45"/>
        <v>100</v>
      </c>
    </row>
    <row r="251" spans="1:15" s="33" customFormat="1" ht="16.5">
      <c r="A251" s="157"/>
      <c r="B251" s="167"/>
      <c r="C251" s="32" t="s">
        <v>181</v>
      </c>
      <c r="D251" s="12">
        <v>0</v>
      </c>
      <c r="E251" s="13">
        <v>0</v>
      </c>
      <c r="F251" s="69">
        <v>0</v>
      </c>
      <c r="G251" s="35">
        <v>0</v>
      </c>
      <c r="H251" s="95">
        <v>1300000</v>
      </c>
      <c r="I251" s="95">
        <v>1516515</v>
      </c>
      <c r="J251" s="95">
        <v>1516515</v>
      </c>
      <c r="K251" s="35">
        <f>J251/I251*100</f>
        <v>100</v>
      </c>
      <c r="L251" s="59">
        <f t="shared" si="37"/>
        <v>1300000</v>
      </c>
      <c r="M251" s="51">
        <f t="shared" si="42"/>
        <v>1516515</v>
      </c>
      <c r="N251" s="51">
        <f t="shared" si="43"/>
        <v>1516515</v>
      </c>
      <c r="O251" s="46">
        <f t="shared" si="45"/>
        <v>100</v>
      </c>
    </row>
    <row r="252" spans="1:15" s="212" customFormat="1" ht="16.5">
      <c r="A252" s="208"/>
      <c r="B252" s="209">
        <v>85410</v>
      </c>
      <c r="C252" s="210" t="s">
        <v>118</v>
      </c>
      <c r="D252" s="213">
        <f>SUM(D253)</f>
        <v>0</v>
      </c>
      <c r="E252" s="213">
        <f>SUM(E253)</f>
        <v>0</v>
      </c>
      <c r="F252" s="213">
        <f>SUM(F253)</f>
        <v>0</v>
      </c>
      <c r="G252" s="200">
        <v>0</v>
      </c>
      <c r="H252" s="211">
        <f>SUM(H253)</f>
        <v>200000</v>
      </c>
      <c r="I252" s="211">
        <f>SUM(I253)</f>
        <v>200000</v>
      </c>
      <c r="J252" s="211">
        <f>SUM(J253)</f>
        <v>200000</v>
      </c>
      <c r="K252" s="137">
        <f aca="true" t="shared" si="46" ref="K252:K258">J252/I252*100</f>
        <v>100</v>
      </c>
      <c r="L252" s="135">
        <f t="shared" si="37"/>
        <v>200000</v>
      </c>
      <c r="M252" s="135">
        <f t="shared" si="42"/>
        <v>200000</v>
      </c>
      <c r="N252" s="135">
        <f t="shared" si="43"/>
        <v>200000</v>
      </c>
      <c r="O252" s="138">
        <f t="shared" si="45"/>
        <v>100</v>
      </c>
    </row>
    <row r="253" spans="1:15" ht="16.5">
      <c r="A253" s="157"/>
      <c r="B253" s="167"/>
      <c r="C253" s="30" t="s">
        <v>17</v>
      </c>
      <c r="D253" s="51">
        <v>0</v>
      </c>
      <c r="E253" s="51">
        <v>0</v>
      </c>
      <c r="F253" s="51">
        <v>0</v>
      </c>
      <c r="G253" s="35">
        <v>0</v>
      </c>
      <c r="H253" s="51">
        <v>200000</v>
      </c>
      <c r="I253" s="51">
        <v>200000</v>
      </c>
      <c r="J253" s="51">
        <v>200000</v>
      </c>
      <c r="K253" s="35">
        <f t="shared" si="46"/>
        <v>100</v>
      </c>
      <c r="L253" s="51">
        <f t="shared" si="37"/>
        <v>200000</v>
      </c>
      <c r="M253" s="51">
        <f t="shared" si="42"/>
        <v>200000</v>
      </c>
      <c r="N253" s="51">
        <f t="shared" si="43"/>
        <v>200000</v>
      </c>
      <c r="O253" s="46">
        <f t="shared" si="45"/>
        <v>100</v>
      </c>
    </row>
    <row r="254" spans="1:15" ht="16.5">
      <c r="A254" s="157"/>
      <c r="B254" s="167"/>
      <c r="C254" s="32" t="s">
        <v>181</v>
      </c>
      <c r="D254" s="51">
        <v>0</v>
      </c>
      <c r="E254" s="51">
        <v>0</v>
      </c>
      <c r="F254" s="51">
        <v>0</v>
      </c>
      <c r="G254" s="35">
        <v>0</v>
      </c>
      <c r="H254" s="51">
        <v>200000</v>
      </c>
      <c r="I254" s="51">
        <v>200000</v>
      </c>
      <c r="J254" s="51">
        <v>200000</v>
      </c>
      <c r="K254" s="35">
        <f t="shared" si="46"/>
        <v>100</v>
      </c>
      <c r="L254" s="51">
        <f t="shared" si="37"/>
        <v>200000</v>
      </c>
      <c r="M254" s="51">
        <f t="shared" si="42"/>
        <v>200000</v>
      </c>
      <c r="N254" s="51">
        <f t="shared" si="43"/>
        <v>200000</v>
      </c>
      <c r="O254" s="46">
        <f t="shared" si="45"/>
        <v>100</v>
      </c>
    </row>
    <row r="255" spans="1:15" s="28" customFormat="1" ht="16.5" customHeight="1">
      <c r="A255" s="155"/>
      <c r="B255" s="166">
        <v>85415</v>
      </c>
      <c r="C255" s="27" t="s">
        <v>79</v>
      </c>
      <c r="D255" s="197">
        <f>SUM(D256)</f>
        <v>0</v>
      </c>
      <c r="E255" s="63">
        <f>SUM(E256)</f>
        <v>431398</v>
      </c>
      <c r="F255" s="52">
        <f>SUM(F256)</f>
        <v>398483</v>
      </c>
      <c r="G255" s="36">
        <f t="shared" si="36"/>
        <v>92.37015470632687</v>
      </c>
      <c r="H255" s="197">
        <f>SUM(H256)</f>
        <v>0</v>
      </c>
      <c r="I255" s="52">
        <f>SUM(I256)</f>
        <v>287207</v>
      </c>
      <c r="J255" s="52">
        <f>SUM(J256)</f>
        <v>279060</v>
      </c>
      <c r="K255" s="36">
        <f t="shared" si="46"/>
        <v>97.16336997357307</v>
      </c>
      <c r="L255" s="57">
        <f t="shared" si="37"/>
        <v>0</v>
      </c>
      <c r="M255" s="52">
        <f t="shared" si="42"/>
        <v>718605</v>
      </c>
      <c r="N255" s="52">
        <f t="shared" si="43"/>
        <v>677543</v>
      </c>
      <c r="O255" s="100">
        <f t="shared" si="45"/>
        <v>94.28587332400971</v>
      </c>
    </row>
    <row r="256" spans="1:15" ht="16.5">
      <c r="A256" s="157"/>
      <c r="B256" s="167"/>
      <c r="C256" s="29" t="s">
        <v>17</v>
      </c>
      <c r="D256" s="51">
        <v>0</v>
      </c>
      <c r="E256" s="51">
        <v>431398</v>
      </c>
      <c r="F256" s="51">
        <v>398483</v>
      </c>
      <c r="G256" s="35">
        <f t="shared" si="36"/>
        <v>92.37015470632687</v>
      </c>
      <c r="H256" s="51">
        <v>0</v>
      </c>
      <c r="I256" s="51">
        <v>287207</v>
      </c>
      <c r="J256" s="51">
        <v>279060</v>
      </c>
      <c r="K256" s="35">
        <f t="shared" si="46"/>
        <v>97.16336997357307</v>
      </c>
      <c r="L256" s="51">
        <f t="shared" si="37"/>
        <v>0</v>
      </c>
      <c r="M256" s="51">
        <f t="shared" si="42"/>
        <v>718605</v>
      </c>
      <c r="N256" s="51">
        <f t="shared" si="43"/>
        <v>677543</v>
      </c>
      <c r="O256" s="46">
        <f t="shared" si="45"/>
        <v>94.28587332400971</v>
      </c>
    </row>
    <row r="257" spans="1:15" ht="16.5">
      <c r="A257" s="157"/>
      <c r="B257" s="167"/>
      <c r="C257" s="29" t="s">
        <v>103</v>
      </c>
      <c r="D257" s="51">
        <v>0</v>
      </c>
      <c r="E257" s="51">
        <v>49900</v>
      </c>
      <c r="F257" s="51">
        <v>48968</v>
      </c>
      <c r="G257" s="35">
        <f t="shared" si="36"/>
        <v>98.1322645290581</v>
      </c>
      <c r="H257" s="51">
        <v>0</v>
      </c>
      <c r="I257" s="51">
        <v>25640</v>
      </c>
      <c r="J257" s="51">
        <v>25637</v>
      </c>
      <c r="K257" s="35">
        <v>99.9</v>
      </c>
      <c r="L257" s="51">
        <f t="shared" si="37"/>
        <v>0</v>
      </c>
      <c r="M257" s="51">
        <f t="shared" si="42"/>
        <v>75540</v>
      </c>
      <c r="N257" s="51">
        <f t="shared" si="43"/>
        <v>74605</v>
      </c>
      <c r="O257" s="46">
        <f t="shared" si="45"/>
        <v>98.76224516812285</v>
      </c>
    </row>
    <row r="258" spans="1:15" ht="16.5">
      <c r="A258" s="157"/>
      <c r="B258" s="167"/>
      <c r="C258" s="32" t="s">
        <v>122</v>
      </c>
      <c r="D258" s="51">
        <v>0</v>
      </c>
      <c r="E258" s="51">
        <v>99500</v>
      </c>
      <c r="F258" s="51">
        <v>66589</v>
      </c>
      <c r="G258" s="35">
        <f t="shared" si="36"/>
        <v>66.92361809045227</v>
      </c>
      <c r="H258" s="51">
        <v>0</v>
      </c>
      <c r="I258" s="51">
        <v>1200</v>
      </c>
      <c r="J258" s="51">
        <v>1200</v>
      </c>
      <c r="K258" s="35">
        <f t="shared" si="46"/>
        <v>100</v>
      </c>
      <c r="L258" s="51">
        <f t="shared" si="37"/>
        <v>0</v>
      </c>
      <c r="M258" s="51">
        <f t="shared" si="42"/>
        <v>100700</v>
      </c>
      <c r="N258" s="51">
        <f t="shared" si="43"/>
        <v>67789</v>
      </c>
      <c r="O258" s="46">
        <f t="shared" si="45"/>
        <v>67.31777557100298</v>
      </c>
    </row>
    <row r="259" spans="1:15" s="28" customFormat="1" ht="16.5">
      <c r="A259" s="155"/>
      <c r="B259" s="166">
        <v>85419</v>
      </c>
      <c r="C259" s="38" t="s">
        <v>112</v>
      </c>
      <c r="D259" s="197">
        <f>SUM(D260)</f>
        <v>0</v>
      </c>
      <c r="E259" s="198">
        <f>SUM(E260)</f>
        <v>0</v>
      </c>
      <c r="F259" s="197">
        <f>SUM(F260)</f>
        <v>0</v>
      </c>
      <c r="G259" s="195">
        <v>0</v>
      </c>
      <c r="H259" s="52">
        <f>SUM(H260)</f>
        <v>1496250</v>
      </c>
      <c r="I259" s="52">
        <f>SUM(I260)</f>
        <v>1435760</v>
      </c>
      <c r="J259" s="63">
        <f>SUM(J260)</f>
        <v>1435760</v>
      </c>
      <c r="K259" s="36">
        <f aca="true" t="shared" si="47" ref="K259:K264">J259/I259*100</f>
        <v>100</v>
      </c>
      <c r="L259" s="63">
        <f aca="true" t="shared" si="48" ref="L259:N261">SUM(D259,H259)</f>
        <v>1496250</v>
      </c>
      <c r="M259" s="52">
        <f t="shared" si="48"/>
        <v>1435760</v>
      </c>
      <c r="N259" s="52">
        <f t="shared" si="48"/>
        <v>1435760</v>
      </c>
      <c r="O259" s="100">
        <f>N259*100/M259</f>
        <v>100</v>
      </c>
    </row>
    <row r="260" spans="1:15" s="33" customFormat="1" ht="16.5">
      <c r="A260" s="157"/>
      <c r="B260" s="167"/>
      <c r="C260" s="30" t="s">
        <v>17</v>
      </c>
      <c r="D260" s="51">
        <v>0</v>
      </c>
      <c r="E260" s="51">
        <v>0</v>
      </c>
      <c r="F260" s="51">
        <v>0</v>
      </c>
      <c r="G260" s="35">
        <v>0</v>
      </c>
      <c r="H260" s="17">
        <v>1496250</v>
      </c>
      <c r="I260" s="17">
        <v>1435760</v>
      </c>
      <c r="J260" s="18">
        <v>1435760</v>
      </c>
      <c r="K260" s="35">
        <f t="shared" si="47"/>
        <v>100</v>
      </c>
      <c r="L260" s="59">
        <f t="shared" si="48"/>
        <v>1496250</v>
      </c>
      <c r="M260" s="51">
        <f t="shared" si="48"/>
        <v>1435760</v>
      </c>
      <c r="N260" s="51">
        <f t="shared" si="48"/>
        <v>1435760</v>
      </c>
      <c r="O260" s="46">
        <f>N260*100/M260</f>
        <v>100</v>
      </c>
    </row>
    <row r="261" spans="1:15" ht="16.5">
      <c r="A261" s="157"/>
      <c r="B261" s="186"/>
      <c r="C261" s="32" t="s">
        <v>181</v>
      </c>
      <c r="D261" s="17">
        <v>0</v>
      </c>
      <c r="E261" s="17">
        <v>0</v>
      </c>
      <c r="F261" s="17">
        <v>0</v>
      </c>
      <c r="G261" s="35">
        <v>0</v>
      </c>
      <c r="H261" s="17">
        <v>1496250</v>
      </c>
      <c r="I261" s="17">
        <v>1435760</v>
      </c>
      <c r="J261" s="18">
        <v>1435760</v>
      </c>
      <c r="K261" s="35">
        <f t="shared" si="47"/>
        <v>100</v>
      </c>
      <c r="L261" s="59">
        <f t="shared" si="48"/>
        <v>1496250</v>
      </c>
      <c r="M261" s="51">
        <f t="shared" si="48"/>
        <v>1435760</v>
      </c>
      <c r="N261" s="51">
        <f t="shared" si="48"/>
        <v>1435760</v>
      </c>
      <c r="O261" s="46">
        <f>N261*100/M261</f>
        <v>100</v>
      </c>
    </row>
    <row r="262" spans="1:15" s="28" customFormat="1" ht="16.5">
      <c r="A262" s="155"/>
      <c r="B262" s="156">
        <v>85446</v>
      </c>
      <c r="C262" s="34" t="s">
        <v>94</v>
      </c>
      <c r="D262" s="118">
        <f>SUM(D263)</f>
        <v>0</v>
      </c>
      <c r="E262" s="203">
        <f>SUM(E263)</f>
        <v>0</v>
      </c>
      <c r="F262" s="118">
        <f>SUM(F263)</f>
        <v>0</v>
      </c>
      <c r="G262" s="195">
        <v>0</v>
      </c>
      <c r="H262" s="54">
        <f>SUM(H263)</f>
        <v>20000</v>
      </c>
      <c r="I262" s="54">
        <f>SUM(I263)</f>
        <v>20000</v>
      </c>
      <c r="J262" s="64">
        <f>SUM(J263)</f>
        <v>16258</v>
      </c>
      <c r="K262" s="36">
        <f t="shared" si="47"/>
        <v>81.28999999999999</v>
      </c>
      <c r="L262" s="63">
        <f t="shared" si="37"/>
        <v>20000</v>
      </c>
      <c r="M262" s="52">
        <f t="shared" si="42"/>
        <v>20000</v>
      </c>
      <c r="N262" s="52">
        <f t="shared" si="43"/>
        <v>16258</v>
      </c>
      <c r="O262" s="100">
        <f t="shared" si="45"/>
        <v>81.29</v>
      </c>
    </row>
    <row r="263" spans="1:15" ht="16.5">
      <c r="A263" s="157"/>
      <c r="B263" s="167"/>
      <c r="C263" s="32" t="s">
        <v>17</v>
      </c>
      <c r="D263" s="12">
        <v>0</v>
      </c>
      <c r="E263" s="13">
        <v>0</v>
      </c>
      <c r="F263" s="12">
        <v>0</v>
      </c>
      <c r="G263" s="35">
        <v>0</v>
      </c>
      <c r="H263" s="12">
        <v>20000</v>
      </c>
      <c r="I263" s="12">
        <v>20000</v>
      </c>
      <c r="J263" s="13">
        <v>16258</v>
      </c>
      <c r="K263" s="35">
        <f t="shared" si="47"/>
        <v>81.28999999999999</v>
      </c>
      <c r="L263" s="59">
        <f t="shared" si="37"/>
        <v>20000</v>
      </c>
      <c r="M263" s="51">
        <f t="shared" si="42"/>
        <v>20000</v>
      </c>
      <c r="N263" s="51">
        <f t="shared" si="43"/>
        <v>16258</v>
      </c>
      <c r="O263" s="46">
        <f t="shared" si="45"/>
        <v>81.29</v>
      </c>
    </row>
    <row r="264" spans="1:15" ht="16.5">
      <c r="A264" s="157"/>
      <c r="B264" s="167"/>
      <c r="C264" s="32" t="s">
        <v>181</v>
      </c>
      <c r="D264" s="12">
        <v>0</v>
      </c>
      <c r="E264" s="13">
        <v>0</v>
      </c>
      <c r="F264" s="12">
        <v>0</v>
      </c>
      <c r="G264" s="35">
        <v>0</v>
      </c>
      <c r="H264" s="12">
        <v>20000</v>
      </c>
      <c r="I264" s="12">
        <v>20000</v>
      </c>
      <c r="J264" s="13">
        <v>16258</v>
      </c>
      <c r="K264" s="35">
        <f t="shared" si="47"/>
        <v>81.28999999999999</v>
      </c>
      <c r="L264" s="59">
        <f t="shared" si="37"/>
        <v>20000</v>
      </c>
      <c r="M264" s="51">
        <f t="shared" si="42"/>
        <v>20000</v>
      </c>
      <c r="N264" s="51">
        <f t="shared" si="43"/>
        <v>16258</v>
      </c>
      <c r="O264" s="46">
        <f t="shared" si="45"/>
        <v>81.29</v>
      </c>
    </row>
    <row r="265" spans="1:15" s="28" customFormat="1" ht="18" customHeight="1">
      <c r="A265" s="155"/>
      <c r="B265" s="156">
        <v>85495</v>
      </c>
      <c r="C265" s="34" t="s">
        <v>28</v>
      </c>
      <c r="D265" s="118">
        <f>SUM(D266)</f>
        <v>0</v>
      </c>
      <c r="E265" s="203">
        <f>SUM(E266)</f>
        <v>0</v>
      </c>
      <c r="F265" s="118">
        <f>SUM(F266)</f>
        <v>0</v>
      </c>
      <c r="G265" s="195">
        <v>0</v>
      </c>
      <c r="H265" s="54">
        <f>SUM(H266)</f>
        <v>5000</v>
      </c>
      <c r="I265" s="118">
        <f>SUM(I266)</f>
        <v>0</v>
      </c>
      <c r="J265" s="203">
        <f>SUM(J266)</f>
        <v>0</v>
      </c>
      <c r="K265" s="195">
        <v>0</v>
      </c>
      <c r="L265" s="63">
        <f t="shared" si="37"/>
        <v>5000</v>
      </c>
      <c r="M265" s="52">
        <f t="shared" si="42"/>
        <v>0</v>
      </c>
      <c r="N265" s="52">
        <f t="shared" si="43"/>
        <v>0</v>
      </c>
      <c r="O265" s="100">
        <v>0</v>
      </c>
    </row>
    <row r="266" spans="1:15" ht="16.5">
      <c r="A266" s="157"/>
      <c r="B266" s="167"/>
      <c r="C266" s="29" t="s">
        <v>17</v>
      </c>
      <c r="D266" s="12">
        <v>0</v>
      </c>
      <c r="E266" s="12">
        <v>0</v>
      </c>
      <c r="F266" s="12">
        <v>0</v>
      </c>
      <c r="G266" s="35">
        <v>0</v>
      </c>
      <c r="H266" s="12">
        <v>5000</v>
      </c>
      <c r="I266" s="12">
        <v>0</v>
      </c>
      <c r="J266" s="13">
        <v>0</v>
      </c>
      <c r="K266" s="35">
        <v>0</v>
      </c>
      <c r="L266" s="59">
        <f t="shared" si="37"/>
        <v>5000</v>
      </c>
      <c r="M266" s="51">
        <f t="shared" si="42"/>
        <v>0</v>
      </c>
      <c r="N266" s="51">
        <f t="shared" si="43"/>
        <v>0</v>
      </c>
      <c r="O266" s="46">
        <v>0</v>
      </c>
    </row>
    <row r="267" spans="1:15" s="25" customFormat="1" ht="16.5">
      <c r="A267" s="154" t="s">
        <v>183</v>
      </c>
      <c r="B267" s="165"/>
      <c r="C267" s="140" t="s">
        <v>80</v>
      </c>
      <c r="D267" s="20">
        <f>SUM(D268,D270,D272,D275)</f>
        <v>10210000</v>
      </c>
      <c r="E267" s="20">
        <f>SUM(E268,E270,E272,E275)</f>
        <v>10868640</v>
      </c>
      <c r="F267" s="20">
        <f>SUM(F268,F270,F272,F275)</f>
        <v>10523034</v>
      </c>
      <c r="G267" s="141">
        <f t="shared" si="36"/>
        <v>96.82015413151967</v>
      </c>
      <c r="H267" s="20">
        <f>SUM(H268,H270,H272,H275)</f>
        <v>0</v>
      </c>
      <c r="I267" s="20">
        <f>SUM(I268,I270,I272,I275)</f>
        <v>0</v>
      </c>
      <c r="J267" s="20">
        <f>SUM(J268,J270,J272,J275)</f>
        <v>0</v>
      </c>
      <c r="K267" s="35">
        <v>0</v>
      </c>
      <c r="L267" s="22">
        <f t="shared" si="37"/>
        <v>10210000</v>
      </c>
      <c r="M267" s="20">
        <f t="shared" si="42"/>
        <v>10868640</v>
      </c>
      <c r="N267" s="20">
        <f t="shared" si="43"/>
        <v>10523034</v>
      </c>
      <c r="O267" s="142">
        <f t="shared" si="45"/>
        <v>96.82015413151967</v>
      </c>
    </row>
    <row r="268" spans="1:15" s="28" customFormat="1" ht="18" customHeight="1">
      <c r="A268" s="155"/>
      <c r="B268" s="166" t="s">
        <v>184</v>
      </c>
      <c r="C268" s="27" t="s">
        <v>81</v>
      </c>
      <c r="D268" s="52">
        <f>SUM(D269)</f>
        <v>1100000</v>
      </c>
      <c r="E268" s="63">
        <f>SUM(E269)</f>
        <v>1080000</v>
      </c>
      <c r="F268" s="52">
        <f>SUM(F269)</f>
        <v>1079762</v>
      </c>
      <c r="G268" s="36">
        <v>99.9</v>
      </c>
      <c r="H268" s="51">
        <f>SUM(H269)</f>
        <v>0</v>
      </c>
      <c r="I268" s="51">
        <f>SUM(I269)</f>
        <v>0</v>
      </c>
      <c r="J268" s="59">
        <f>SUM(J269)</f>
        <v>0</v>
      </c>
      <c r="K268" s="35">
        <v>0</v>
      </c>
      <c r="L268" s="66">
        <f t="shared" si="37"/>
        <v>1100000</v>
      </c>
      <c r="M268" s="57">
        <f t="shared" si="42"/>
        <v>1080000</v>
      </c>
      <c r="N268" s="57">
        <f t="shared" si="43"/>
        <v>1079762</v>
      </c>
      <c r="O268" s="99">
        <v>99.9</v>
      </c>
    </row>
    <row r="269" spans="1:15" ht="16.5">
      <c r="A269" s="157"/>
      <c r="B269" s="167"/>
      <c r="C269" s="8" t="s">
        <v>17</v>
      </c>
      <c r="D269" s="9">
        <v>1100000</v>
      </c>
      <c r="E269" s="9">
        <v>1080000</v>
      </c>
      <c r="F269" s="9">
        <v>1079762</v>
      </c>
      <c r="G269" s="35">
        <v>99.9</v>
      </c>
      <c r="H269" s="9">
        <v>0</v>
      </c>
      <c r="I269" s="9">
        <v>0</v>
      </c>
      <c r="J269" s="11">
        <v>0</v>
      </c>
      <c r="K269" s="35">
        <v>0</v>
      </c>
      <c r="L269" s="59">
        <f aca="true" t="shared" si="49" ref="L269:L304">SUM(D269,H269)</f>
        <v>1100000</v>
      </c>
      <c r="M269" s="51">
        <f t="shared" si="42"/>
        <v>1080000</v>
      </c>
      <c r="N269" s="51">
        <f t="shared" si="43"/>
        <v>1079762</v>
      </c>
      <c r="O269" s="46">
        <v>99.9</v>
      </c>
    </row>
    <row r="270" spans="1:15" s="28" customFormat="1" ht="16.5" customHeight="1">
      <c r="A270" s="155"/>
      <c r="B270" s="166" t="s">
        <v>185</v>
      </c>
      <c r="C270" s="27" t="s">
        <v>82</v>
      </c>
      <c r="D270" s="52">
        <f>SUM(D271)</f>
        <v>560000</v>
      </c>
      <c r="E270" s="63">
        <f>SUM(E271)</f>
        <v>580000</v>
      </c>
      <c r="F270" s="52">
        <f>SUM(F271)</f>
        <v>571617</v>
      </c>
      <c r="G270" s="36">
        <f t="shared" si="36"/>
        <v>98.5546551724138</v>
      </c>
      <c r="H270" s="51">
        <f>SUM(H271)</f>
        <v>0</v>
      </c>
      <c r="I270" s="51">
        <f>SUM(I271)</f>
        <v>0</v>
      </c>
      <c r="J270" s="59">
        <f>SUM(J271)</f>
        <v>0</v>
      </c>
      <c r="K270" s="35">
        <v>0</v>
      </c>
      <c r="L270" s="66">
        <f t="shared" si="49"/>
        <v>560000</v>
      </c>
      <c r="M270" s="57">
        <f t="shared" si="42"/>
        <v>580000</v>
      </c>
      <c r="N270" s="57">
        <f t="shared" si="43"/>
        <v>571617</v>
      </c>
      <c r="O270" s="99">
        <f t="shared" si="45"/>
        <v>98.55465517241379</v>
      </c>
    </row>
    <row r="271" spans="1:15" ht="16.5">
      <c r="A271" s="157"/>
      <c r="B271" s="167"/>
      <c r="C271" s="8" t="s">
        <v>17</v>
      </c>
      <c r="D271" s="9">
        <v>560000</v>
      </c>
      <c r="E271" s="9">
        <v>580000</v>
      </c>
      <c r="F271" s="9">
        <v>571617</v>
      </c>
      <c r="G271" s="35">
        <f t="shared" si="36"/>
        <v>98.5546551724138</v>
      </c>
      <c r="H271" s="9">
        <v>0</v>
      </c>
      <c r="I271" s="51">
        <v>0</v>
      </c>
      <c r="J271" s="51">
        <v>0</v>
      </c>
      <c r="K271" s="35">
        <v>0</v>
      </c>
      <c r="L271" s="59">
        <f t="shared" si="49"/>
        <v>560000</v>
      </c>
      <c r="M271" s="51">
        <f t="shared" si="42"/>
        <v>580000</v>
      </c>
      <c r="N271" s="51">
        <f t="shared" si="43"/>
        <v>571617</v>
      </c>
      <c r="O271" s="46">
        <f t="shared" si="45"/>
        <v>98.55465517241379</v>
      </c>
    </row>
    <row r="272" spans="1:15" s="28" customFormat="1" ht="18" customHeight="1">
      <c r="A272" s="155"/>
      <c r="B272" s="166" t="s">
        <v>186</v>
      </c>
      <c r="C272" s="27" t="s">
        <v>83</v>
      </c>
      <c r="D272" s="52">
        <f>SUM(D273:D274)</f>
        <v>1150000</v>
      </c>
      <c r="E272" s="52">
        <f>SUM(E273:E274)</f>
        <v>1183000</v>
      </c>
      <c r="F272" s="52">
        <f>SUM(F273:F274)</f>
        <v>942808</v>
      </c>
      <c r="G272" s="36">
        <f t="shared" si="36"/>
        <v>79.69636517328826</v>
      </c>
      <c r="H272" s="51">
        <f>SUM(H273:H273)</f>
        <v>0</v>
      </c>
      <c r="I272" s="51">
        <f>SUM(I273:I273)</f>
        <v>0</v>
      </c>
      <c r="J272" s="51">
        <f>SUM(J273:J273)</f>
        <v>0</v>
      </c>
      <c r="K272" s="35">
        <v>0</v>
      </c>
      <c r="L272" s="66">
        <f t="shared" si="49"/>
        <v>1150000</v>
      </c>
      <c r="M272" s="57">
        <f t="shared" si="42"/>
        <v>1183000</v>
      </c>
      <c r="N272" s="57">
        <f t="shared" si="43"/>
        <v>942808</v>
      </c>
      <c r="O272" s="99">
        <f t="shared" si="45"/>
        <v>79.69636517328826</v>
      </c>
    </row>
    <row r="273" spans="1:15" ht="16.5">
      <c r="A273" s="157"/>
      <c r="B273" s="167"/>
      <c r="C273" s="8" t="s">
        <v>17</v>
      </c>
      <c r="D273" s="51">
        <v>1000000</v>
      </c>
      <c r="E273" s="51">
        <v>1033000</v>
      </c>
      <c r="F273" s="51">
        <v>899909</v>
      </c>
      <c r="G273" s="35">
        <f t="shared" si="36"/>
        <v>87.11606969990319</v>
      </c>
      <c r="H273" s="9">
        <v>0</v>
      </c>
      <c r="I273" s="51">
        <v>0</v>
      </c>
      <c r="J273" s="51">
        <v>0</v>
      </c>
      <c r="K273" s="35">
        <v>0</v>
      </c>
      <c r="L273" s="59">
        <f t="shared" si="49"/>
        <v>1000000</v>
      </c>
      <c r="M273" s="51">
        <f t="shared" si="42"/>
        <v>1033000</v>
      </c>
      <c r="N273" s="51">
        <f t="shared" si="43"/>
        <v>899909</v>
      </c>
      <c r="O273" s="46">
        <f t="shared" si="45"/>
        <v>87.11606969990319</v>
      </c>
    </row>
    <row r="274" spans="1:15" ht="16.5">
      <c r="A274" s="157"/>
      <c r="B274" s="167"/>
      <c r="C274" s="29" t="s">
        <v>22</v>
      </c>
      <c r="D274" s="51">
        <v>150000</v>
      </c>
      <c r="E274" s="51">
        <v>150000</v>
      </c>
      <c r="F274" s="51">
        <v>42899</v>
      </c>
      <c r="G274" s="35">
        <f t="shared" si="36"/>
        <v>28.599333333333334</v>
      </c>
      <c r="H274" s="51">
        <v>0</v>
      </c>
      <c r="I274" s="9">
        <v>0</v>
      </c>
      <c r="J274" s="11">
        <v>0</v>
      </c>
      <c r="K274" s="86"/>
      <c r="L274" s="59">
        <f t="shared" si="49"/>
        <v>150000</v>
      </c>
      <c r="M274" s="51">
        <f t="shared" si="42"/>
        <v>150000</v>
      </c>
      <c r="N274" s="51">
        <f t="shared" si="43"/>
        <v>42899</v>
      </c>
      <c r="O274" s="46">
        <f t="shared" si="45"/>
        <v>28.599333333333334</v>
      </c>
    </row>
    <row r="275" spans="1:15" s="28" customFormat="1" ht="16.5" customHeight="1">
      <c r="A275" s="155"/>
      <c r="B275" s="166" t="s">
        <v>187</v>
      </c>
      <c r="C275" s="27" t="s">
        <v>28</v>
      </c>
      <c r="D275" s="52">
        <f>SUM(D276,D279)</f>
        <v>7400000</v>
      </c>
      <c r="E275" s="63">
        <f>SUM(E276,E279)</f>
        <v>8025640</v>
      </c>
      <c r="F275" s="52">
        <f>SUM(F276,F279)</f>
        <v>7928847</v>
      </c>
      <c r="G275" s="36">
        <f t="shared" si="36"/>
        <v>98.79395288101634</v>
      </c>
      <c r="H275" s="51">
        <f>SUM(H276,H279)</f>
        <v>0</v>
      </c>
      <c r="I275" s="51">
        <f>SUM(I276,I279)</f>
        <v>0</v>
      </c>
      <c r="J275" s="59">
        <f>SUM(J276,J279)</f>
        <v>0</v>
      </c>
      <c r="K275" s="35">
        <v>0</v>
      </c>
      <c r="L275" s="66">
        <f t="shared" si="49"/>
        <v>7400000</v>
      </c>
      <c r="M275" s="57">
        <f t="shared" si="42"/>
        <v>8025640</v>
      </c>
      <c r="N275" s="57">
        <f t="shared" si="43"/>
        <v>7928847</v>
      </c>
      <c r="O275" s="99">
        <f t="shared" si="45"/>
        <v>98.79395288101634</v>
      </c>
    </row>
    <row r="276" spans="1:15" ht="16.5">
      <c r="A276" s="157"/>
      <c r="B276" s="167"/>
      <c r="C276" s="8" t="s">
        <v>17</v>
      </c>
      <c r="D276" s="51">
        <v>4250000</v>
      </c>
      <c r="E276" s="51">
        <v>4720000</v>
      </c>
      <c r="F276" s="51">
        <v>4650741</v>
      </c>
      <c r="G276" s="35">
        <f t="shared" si="36"/>
        <v>98.53264830508475</v>
      </c>
      <c r="H276" s="51">
        <v>0</v>
      </c>
      <c r="I276" s="51">
        <v>0</v>
      </c>
      <c r="J276" s="51">
        <v>0</v>
      </c>
      <c r="K276" s="35">
        <v>0</v>
      </c>
      <c r="L276" s="59">
        <f t="shared" si="49"/>
        <v>4250000</v>
      </c>
      <c r="M276" s="51">
        <f t="shared" si="42"/>
        <v>4720000</v>
      </c>
      <c r="N276" s="51">
        <f t="shared" si="43"/>
        <v>4650741</v>
      </c>
      <c r="O276" s="46">
        <f t="shared" si="45"/>
        <v>98.53264830508475</v>
      </c>
    </row>
    <row r="277" spans="1:15" ht="16.5">
      <c r="A277" s="157"/>
      <c r="B277" s="167"/>
      <c r="C277" s="32" t="s">
        <v>103</v>
      </c>
      <c r="D277" s="51">
        <v>10000</v>
      </c>
      <c r="E277" s="51">
        <v>5000</v>
      </c>
      <c r="F277" s="51">
        <v>4900</v>
      </c>
      <c r="G277" s="35">
        <f t="shared" si="36"/>
        <v>98</v>
      </c>
      <c r="H277" s="51"/>
      <c r="I277" s="9"/>
      <c r="J277" s="11"/>
      <c r="K277" s="35"/>
      <c r="L277" s="59">
        <f t="shared" si="49"/>
        <v>10000</v>
      </c>
      <c r="M277" s="51">
        <f t="shared" si="42"/>
        <v>5000</v>
      </c>
      <c r="N277" s="51">
        <f t="shared" si="43"/>
        <v>4900</v>
      </c>
      <c r="O277" s="46">
        <f t="shared" si="45"/>
        <v>98</v>
      </c>
    </row>
    <row r="278" spans="1:15" ht="16.5">
      <c r="A278" s="157"/>
      <c r="B278" s="167"/>
      <c r="C278" s="30" t="s">
        <v>182</v>
      </c>
      <c r="D278" s="51">
        <v>40000</v>
      </c>
      <c r="E278" s="51">
        <v>40000</v>
      </c>
      <c r="F278" s="51">
        <v>40000</v>
      </c>
      <c r="G278" s="35">
        <f t="shared" si="36"/>
        <v>100</v>
      </c>
      <c r="H278" s="51">
        <v>0</v>
      </c>
      <c r="I278" s="51">
        <v>0</v>
      </c>
      <c r="J278" s="59">
        <v>0</v>
      </c>
      <c r="K278" s="35">
        <v>0</v>
      </c>
      <c r="L278" s="59">
        <f t="shared" si="49"/>
        <v>40000</v>
      </c>
      <c r="M278" s="51">
        <f t="shared" si="42"/>
        <v>40000</v>
      </c>
      <c r="N278" s="51">
        <f t="shared" si="43"/>
        <v>40000</v>
      </c>
      <c r="O278" s="46">
        <f t="shared" si="45"/>
        <v>100</v>
      </c>
    </row>
    <row r="279" spans="1:15" ht="16.5">
      <c r="A279" s="157"/>
      <c r="B279" s="167"/>
      <c r="C279" s="8" t="s">
        <v>22</v>
      </c>
      <c r="D279" s="9">
        <v>3150000</v>
      </c>
      <c r="E279" s="9">
        <v>3305640</v>
      </c>
      <c r="F279" s="9">
        <v>3278106</v>
      </c>
      <c r="G279" s="35">
        <f t="shared" si="36"/>
        <v>99.1670599339311</v>
      </c>
      <c r="H279" s="9">
        <v>0</v>
      </c>
      <c r="I279" s="9">
        <v>0</v>
      </c>
      <c r="J279" s="11">
        <v>0</v>
      </c>
      <c r="K279" s="35">
        <v>0</v>
      </c>
      <c r="L279" s="59">
        <f t="shared" si="49"/>
        <v>3150000</v>
      </c>
      <c r="M279" s="51">
        <f t="shared" si="42"/>
        <v>3305640</v>
      </c>
      <c r="N279" s="51">
        <f t="shared" si="43"/>
        <v>3278106</v>
      </c>
      <c r="O279" s="46">
        <f t="shared" si="45"/>
        <v>99.1670599339311</v>
      </c>
    </row>
    <row r="280" spans="1:15" s="25" customFormat="1" ht="16.5">
      <c r="A280" s="154">
        <v>921</v>
      </c>
      <c r="B280" s="165"/>
      <c r="C280" s="140" t="s">
        <v>84</v>
      </c>
      <c r="D280" s="20">
        <f>SUM(D284,D287,D290,D293)</f>
        <v>5480000</v>
      </c>
      <c r="E280" s="20">
        <f>SUM(E284,E287,E290,E293)</f>
        <v>5751500</v>
      </c>
      <c r="F280" s="20">
        <f>SUM(F284,F287,F290,F293)</f>
        <v>5131468</v>
      </c>
      <c r="G280" s="141">
        <f aca="true" t="shared" si="50" ref="G280:G304">F280/E280*100</f>
        <v>89.21964704859602</v>
      </c>
      <c r="H280" s="20">
        <f>SUM(H281,H284,H287,H290,H293)</f>
        <v>0</v>
      </c>
      <c r="I280" s="20">
        <f>SUM(I281,I284,I287,I290,I293)</f>
        <v>283500</v>
      </c>
      <c r="J280" s="20">
        <f>SUM(J281,J284,J287,J290,J293)</f>
        <v>283500</v>
      </c>
      <c r="K280" s="141">
        <f>J280/I280*100</f>
        <v>100</v>
      </c>
      <c r="L280" s="22">
        <f t="shared" si="49"/>
        <v>5480000</v>
      </c>
      <c r="M280" s="20">
        <f t="shared" si="42"/>
        <v>6035000</v>
      </c>
      <c r="N280" s="20">
        <f t="shared" si="43"/>
        <v>5414968</v>
      </c>
      <c r="O280" s="142">
        <f t="shared" si="45"/>
        <v>89.72606462303231</v>
      </c>
    </row>
    <row r="281" spans="1:15" s="28" customFormat="1" ht="18.75">
      <c r="A281" s="155"/>
      <c r="B281" s="166">
        <v>92105</v>
      </c>
      <c r="C281" s="27" t="s">
        <v>125</v>
      </c>
      <c r="D281" s="51">
        <f>SUM(D282)</f>
        <v>0</v>
      </c>
      <c r="E281" s="59">
        <f>SUM(E282)</f>
        <v>0</v>
      </c>
      <c r="F281" s="51">
        <f>SUM(F282)</f>
        <v>0</v>
      </c>
      <c r="G281" s="35">
        <v>0</v>
      </c>
      <c r="H281" s="197">
        <f>SUM(H282)</f>
        <v>0</v>
      </c>
      <c r="I281" s="52">
        <f>SUM(I282)</f>
        <v>20000</v>
      </c>
      <c r="J281" s="66">
        <f>SUM(J282)</f>
        <v>20000</v>
      </c>
      <c r="K281" s="92">
        <f>J281/I281*100</f>
        <v>100</v>
      </c>
      <c r="L281" s="66">
        <f aca="true" t="shared" si="51" ref="L281:N283">SUM(D281,H281)</f>
        <v>0</v>
      </c>
      <c r="M281" s="52">
        <f t="shared" si="51"/>
        <v>20000</v>
      </c>
      <c r="N281" s="52">
        <f t="shared" si="51"/>
        <v>20000</v>
      </c>
      <c r="O281" s="100">
        <f>N281*100/M281</f>
        <v>100</v>
      </c>
    </row>
    <row r="282" spans="1:15" s="33" customFormat="1" ht="16.5">
      <c r="A282" s="157"/>
      <c r="B282" s="167"/>
      <c r="C282" s="8" t="s">
        <v>17</v>
      </c>
      <c r="D282" s="9">
        <v>0</v>
      </c>
      <c r="E282" s="11">
        <v>0</v>
      </c>
      <c r="F282" s="9">
        <v>0</v>
      </c>
      <c r="G282" s="35">
        <v>0</v>
      </c>
      <c r="H282" s="12">
        <v>0</v>
      </c>
      <c r="I282" s="12">
        <v>20000</v>
      </c>
      <c r="J282" s="12">
        <v>20000</v>
      </c>
      <c r="K282" s="35">
        <f>J282/I282*100</f>
        <v>100</v>
      </c>
      <c r="L282" s="59">
        <f t="shared" si="51"/>
        <v>0</v>
      </c>
      <c r="M282" s="51">
        <f t="shared" si="51"/>
        <v>20000</v>
      </c>
      <c r="N282" s="51">
        <f t="shared" si="51"/>
        <v>20000</v>
      </c>
      <c r="O282" s="46">
        <f>N282*100/M282</f>
        <v>100</v>
      </c>
    </row>
    <row r="283" spans="1:15" s="33" customFormat="1" ht="16.5">
      <c r="A283" s="157"/>
      <c r="B283" s="167"/>
      <c r="C283" s="32" t="s">
        <v>122</v>
      </c>
      <c r="D283" s="12">
        <v>0</v>
      </c>
      <c r="E283" s="13">
        <v>0</v>
      </c>
      <c r="F283" s="12">
        <v>0</v>
      </c>
      <c r="G283" s="35">
        <v>0</v>
      </c>
      <c r="H283" s="12">
        <v>0</v>
      </c>
      <c r="I283" s="12">
        <v>15000</v>
      </c>
      <c r="J283" s="12">
        <v>15000</v>
      </c>
      <c r="K283" s="35">
        <f>J283/I283*100</f>
        <v>100</v>
      </c>
      <c r="L283" s="59">
        <f t="shared" si="51"/>
        <v>0</v>
      </c>
      <c r="M283" s="51">
        <f t="shared" si="51"/>
        <v>15000</v>
      </c>
      <c r="N283" s="51">
        <f t="shared" si="51"/>
        <v>15000</v>
      </c>
      <c r="O283" s="46">
        <f>N283*100/M283</f>
        <v>100</v>
      </c>
    </row>
    <row r="284" spans="1:15" s="139" customFormat="1" ht="18.75">
      <c r="A284" s="187"/>
      <c r="B284" s="188" t="s">
        <v>188</v>
      </c>
      <c r="C284" s="134" t="s">
        <v>85</v>
      </c>
      <c r="D284" s="135">
        <f>SUM(D285)</f>
        <v>1200000</v>
      </c>
      <c r="E284" s="136">
        <f>SUM(E285)</f>
        <v>1200000</v>
      </c>
      <c r="F284" s="135">
        <f>SUM(F285)</f>
        <v>1200000</v>
      </c>
      <c r="G284" s="36">
        <f t="shared" si="50"/>
        <v>100</v>
      </c>
      <c r="H284" s="207">
        <f>SUM(H285)</f>
        <v>0</v>
      </c>
      <c r="I284" s="116">
        <f>SUM(I285)</f>
        <v>84500</v>
      </c>
      <c r="J284" s="120">
        <f>SUM(J285)</f>
        <v>84500</v>
      </c>
      <c r="K284" s="121">
        <f aca="true" t="shared" si="52" ref="K284:K289">J284/I284*100</f>
        <v>100</v>
      </c>
      <c r="L284" s="136">
        <f t="shared" si="49"/>
        <v>1200000</v>
      </c>
      <c r="M284" s="135">
        <f t="shared" si="42"/>
        <v>1284500</v>
      </c>
      <c r="N284" s="135">
        <f t="shared" si="43"/>
        <v>1284500</v>
      </c>
      <c r="O284" s="138">
        <f t="shared" si="45"/>
        <v>100</v>
      </c>
    </row>
    <row r="285" spans="1:15" s="33" customFormat="1" ht="16.5">
      <c r="A285" s="157"/>
      <c r="B285" s="167"/>
      <c r="C285" s="8" t="s">
        <v>17</v>
      </c>
      <c r="D285" s="9">
        <v>1200000</v>
      </c>
      <c r="E285" s="11">
        <v>1200000</v>
      </c>
      <c r="F285" s="11">
        <v>1200000</v>
      </c>
      <c r="G285" s="119">
        <f t="shared" si="50"/>
        <v>100</v>
      </c>
      <c r="H285" s="126">
        <v>0</v>
      </c>
      <c r="I285" s="126">
        <v>84500</v>
      </c>
      <c r="J285" s="126">
        <v>84500</v>
      </c>
      <c r="K285" s="35">
        <f t="shared" si="52"/>
        <v>100</v>
      </c>
      <c r="L285" s="59">
        <f t="shared" si="49"/>
        <v>1200000</v>
      </c>
      <c r="M285" s="51">
        <f t="shared" si="42"/>
        <v>1284500</v>
      </c>
      <c r="N285" s="51">
        <f t="shared" si="43"/>
        <v>1284500</v>
      </c>
      <c r="O285" s="46">
        <f t="shared" si="45"/>
        <v>100</v>
      </c>
    </row>
    <row r="286" spans="1:15" s="33" customFormat="1" ht="16.5">
      <c r="A286" s="157"/>
      <c r="B286" s="167"/>
      <c r="C286" s="32" t="s">
        <v>122</v>
      </c>
      <c r="D286" s="12">
        <v>1200000</v>
      </c>
      <c r="E286" s="13">
        <v>1200000</v>
      </c>
      <c r="F286" s="13">
        <v>1200000</v>
      </c>
      <c r="G286" s="119">
        <f t="shared" si="50"/>
        <v>100</v>
      </c>
      <c r="H286" s="12">
        <v>0</v>
      </c>
      <c r="I286" s="126">
        <v>84500</v>
      </c>
      <c r="J286" s="126">
        <v>84500</v>
      </c>
      <c r="K286" s="35">
        <f t="shared" si="52"/>
        <v>100</v>
      </c>
      <c r="L286" s="59">
        <f t="shared" si="49"/>
        <v>1200000</v>
      </c>
      <c r="M286" s="51">
        <f t="shared" si="42"/>
        <v>1284500</v>
      </c>
      <c r="N286" s="51">
        <f t="shared" si="43"/>
        <v>1284500</v>
      </c>
      <c r="O286" s="46">
        <f t="shared" si="45"/>
        <v>100</v>
      </c>
    </row>
    <row r="287" spans="1:15" s="139" customFormat="1" ht="18.75">
      <c r="A287" s="187"/>
      <c r="B287" s="188">
        <v>92116</v>
      </c>
      <c r="C287" s="134" t="s">
        <v>86</v>
      </c>
      <c r="D287" s="135">
        <f>SUM(D288)</f>
        <v>1400000</v>
      </c>
      <c r="E287" s="136">
        <f>SUM(E288)</f>
        <v>1560000</v>
      </c>
      <c r="F287" s="135">
        <f>SUM(F288)</f>
        <v>1560000</v>
      </c>
      <c r="G287" s="36">
        <f t="shared" si="50"/>
        <v>100</v>
      </c>
      <c r="H287" s="207">
        <f>SUM(H288)</f>
        <v>0</v>
      </c>
      <c r="I287" s="116">
        <f>SUM(I288)</f>
        <v>179000</v>
      </c>
      <c r="J287" s="120">
        <f>SUM(J288)</f>
        <v>179000</v>
      </c>
      <c r="K287" s="121">
        <f t="shared" si="52"/>
        <v>100</v>
      </c>
      <c r="L287" s="136">
        <f t="shared" si="49"/>
        <v>1400000</v>
      </c>
      <c r="M287" s="135">
        <f t="shared" si="42"/>
        <v>1739000</v>
      </c>
      <c r="N287" s="135">
        <f t="shared" si="43"/>
        <v>1739000</v>
      </c>
      <c r="O287" s="138">
        <f t="shared" si="45"/>
        <v>100</v>
      </c>
    </row>
    <row r="288" spans="1:15" s="25" customFormat="1" ht="16.5">
      <c r="A288" s="176"/>
      <c r="B288" s="177"/>
      <c r="C288" s="8" t="s">
        <v>17</v>
      </c>
      <c r="D288" s="51">
        <v>1400000</v>
      </c>
      <c r="E288" s="51">
        <v>1560000</v>
      </c>
      <c r="F288" s="51">
        <v>1560000</v>
      </c>
      <c r="G288" s="119">
        <f t="shared" si="50"/>
        <v>100</v>
      </c>
      <c r="H288" s="126">
        <v>0</v>
      </c>
      <c r="I288" s="126">
        <v>179000</v>
      </c>
      <c r="J288" s="126">
        <v>179000</v>
      </c>
      <c r="K288" s="35">
        <f t="shared" si="52"/>
        <v>100</v>
      </c>
      <c r="L288" s="59">
        <f t="shared" si="49"/>
        <v>1400000</v>
      </c>
      <c r="M288" s="51">
        <f t="shared" si="42"/>
        <v>1739000</v>
      </c>
      <c r="N288" s="51">
        <f t="shared" si="43"/>
        <v>1739000</v>
      </c>
      <c r="O288" s="46">
        <f t="shared" si="45"/>
        <v>100</v>
      </c>
    </row>
    <row r="289" spans="1:15" s="33" customFormat="1" ht="16.5">
      <c r="A289" s="157"/>
      <c r="B289" s="167"/>
      <c r="C289" s="32" t="s">
        <v>122</v>
      </c>
      <c r="D289" s="51">
        <v>1400000</v>
      </c>
      <c r="E289" s="51">
        <v>1560000</v>
      </c>
      <c r="F289" s="51">
        <v>1560000</v>
      </c>
      <c r="G289" s="119">
        <f t="shared" si="50"/>
        <v>100</v>
      </c>
      <c r="H289" s="12">
        <v>0</v>
      </c>
      <c r="I289" s="12">
        <v>179000</v>
      </c>
      <c r="J289" s="12">
        <v>179000</v>
      </c>
      <c r="K289" s="35">
        <f t="shared" si="52"/>
        <v>100</v>
      </c>
      <c r="L289" s="59">
        <f t="shared" si="49"/>
        <v>1400000</v>
      </c>
      <c r="M289" s="51">
        <f t="shared" si="42"/>
        <v>1739000</v>
      </c>
      <c r="N289" s="51">
        <f t="shared" si="43"/>
        <v>1739000</v>
      </c>
      <c r="O289" s="46">
        <f t="shared" si="45"/>
        <v>100</v>
      </c>
    </row>
    <row r="290" spans="1:15" s="28" customFormat="1" ht="18.75">
      <c r="A290" s="155"/>
      <c r="B290" s="166">
        <v>92118</v>
      </c>
      <c r="C290" s="27" t="s">
        <v>87</v>
      </c>
      <c r="D290" s="52">
        <f>SUM(D291)</f>
        <v>380000</v>
      </c>
      <c r="E290" s="63">
        <f>SUM(E291)</f>
        <v>380000</v>
      </c>
      <c r="F290" s="52">
        <f>SUM(F291)</f>
        <v>380000</v>
      </c>
      <c r="G290" s="36">
        <f t="shared" si="50"/>
        <v>100</v>
      </c>
      <c r="H290" s="51">
        <f>SUM(H291)</f>
        <v>0</v>
      </c>
      <c r="I290" s="51">
        <f>SUM(I291)</f>
        <v>0</v>
      </c>
      <c r="J290" s="59">
        <f>SUM(J291)</f>
        <v>0</v>
      </c>
      <c r="K290" s="35">
        <v>0</v>
      </c>
      <c r="L290" s="66">
        <f t="shared" si="49"/>
        <v>380000</v>
      </c>
      <c r="M290" s="57">
        <f t="shared" si="42"/>
        <v>380000</v>
      </c>
      <c r="N290" s="57">
        <f t="shared" si="43"/>
        <v>380000</v>
      </c>
      <c r="O290" s="99">
        <f t="shared" si="45"/>
        <v>100</v>
      </c>
    </row>
    <row r="291" spans="1:15" s="25" customFormat="1" ht="16.5">
      <c r="A291" s="176"/>
      <c r="B291" s="177"/>
      <c r="C291" s="8" t="s">
        <v>17</v>
      </c>
      <c r="D291" s="12">
        <v>380000</v>
      </c>
      <c r="E291" s="12">
        <v>380000</v>
      </c>
      <c r="F291" s="12">
        <v>380000</v>
      </c>
      <c r="G291" s="35">
        <f t="shared" si="50"/>
        <v>100</v>
      </c>
      <c r="H291" s="9">
        <v>0</v>
      </c>
      <c r="I291" s="9">
        <v>0</v>
      </c>
      <c r="J291" s="11">
        <v>0</v>
      </c>
      <c r="K291" s="35">
        <v>0</v>
      </c>
      <c r="L291" s="59">
        <f t="shared" si="49"/>
        <v>380000</v>
      </c>
      <c r="M291" s="51">
        <f t="shared" si="42"/>
        <v>380000</v>
      </c>
      <c r="N291" s="51">
        <f t="shared" si="43"/>
        <v>380000</v>
      </c>
      <c r="O291" s="46">
        <f t="shared" si="45"/>
        <v>100</v>
      </c>
    </row>
    <row r="292" spans="1:15" s="33" customFormat="1" ht="16.5">
      <c r="A292" s="157"/>
      <c r="B292" s="171"/>
      <c r="C292" s="32" t="s">
        <v>122</v>
      </c>
      <c r="D292" s="12">
        <v>380000</v>
      </c>
      <c r="E292" s="12">
        <v>380000</v>
      </c>
      <c r="F292" s="12">
        <v>380000</v>
      </c>
      <c r="G292" s="35">
        <f t="shared" si="50"/>
        <v>100</v>
      </c>
      <c r="H292" s="12">
        <v>0</v>
      </c>
      <c r="I292" s="12">
        <v>0</v>
      </c>
      <c r="J292" s="13">
        <v>0</v>
      </c>
      <c r="K292" s="35">
        <v>0</v>
      </c>
      <c r="L292" s="59">
        <f t="shared" si="49"/>
        <v>380000</v>
      </c>
      <c r="M292" s="51">
        <f t="shared" si="42"/>
        <v>380000</v>
      </c>
      <c r="N292" s="51">
        <f t="shared" si="43"/>
        <v>380000</v>
      </c>
      <c r="O292" s="46">
        <f t="shared" si="45"/>
        <v>100</v>
      </c>
    </row>
    <row r="293" spans="1:15" s="28" customFormat="1" ht="18.75">
      <c r="A293" s="155"/>
      <c r="B293" s="166">
        <v>92195</v>
      </c>
      <c r="C293" s="27" t="s">
        <v>28</v>
      </c>
      <c r="D293" s="52">
        <f>SUM(D294,D296)</f>
        <v>2500000</v>
      </c>
      <c r="E293" s="52">
        <f>SUM(E294,E296)</f>
        <v>2611500</v>
      </c>
      <c r="F293" s="52">
        <f>SUM(F294,F296)</f>
        <v>1991468</v>
      </c>
      <c r="G293" s="36">
        <f t="shared" si="50"/>
        <v>76.25762971472334</v>
      </c>
      <c r="H293" s="51">
        <f>SUM(H296)</f>
        <v>0</v>
      </c>
      <c r="I293" s="51">
        <f>SUM(I296)</f>
        <v>0</v>
      </c>
      <c r="J293" s="51">
        <f>SUM(J296)</f>
        <v>0</v>
      </c>
      <c r="K293" s="35">
        <v>0</v>
      </c>
      <c r="L293" s="66">
        <f t="shared" si="49"/>
        <v>2500000</v>
      </c>
      <c r="M293" s="57">
        <f t="shared" si="42"/>
        <v>2611500</v>
      </c>
      <c r="N293" s="57">
        <f t="shared" si="43"/>
        <v>1991468</v>
      </c>
      <c r="O293" s="99">
        <f t="shared" si="45"/>
        <v>76.25762971472334</v>
      </c>
    </row>
    <row r="294" spans="1:15" s="28" customFormat="1" ht="16.5">
      <c r="A294" s="155"/>
      <c r="B294" s="172"/>
      <c r="C294" s="8" t="s">
        <v>17</v>
      </c>
      <c r="D294" s="124">
        <v>500000</v>
      </c>
      <c r="E294" s="124">
        <v>611500</v>
      </c>
      <c r="F294" s="124">
        <v>592010</v>
      </c>
      <c r="G294" s="35">
        <f t="shared" si="50"/>
        <v>96.81275551921505</v>
      </c>
      <c r="H294" s="51">
        <f aca="true" t="shared" si="53" ref="H294:J295">SUM(H297)</f>
        <v>0</v>
      </c>
      <c r="I294" s="51">
        <f t="shared" si="53"/>
        <v>0</v>
      </c>
      <c r="J294" s="51">
        <f t="shared" si="53"/>
        <v>0</v>
      </c>
      <c r="K294" s="35">
        <v>0</v>
      </c>
      <c r="L294" s="59">
        <f t="shared" si="49"/>
        <v>500000</v>
      </c>
      <c r="M294" s="51">
        <f t="shared" si="42"/>
        <v>611500</v>
      </c>
      <c r="N294" s="51">
        <f t="shared" si="43"/>
        <v>592010</v>
      </c>
      <c r="O294" s="46">
        <f t="shared" si="45"/>
        <v>96.81275551921505</v>
      </c>
    </row>
    <row r="295" spans="1:15" s="28" customFormat="1" ht="16.5">
      <c r="A295" s="155"/>
      <c r="B295" s="172"/>
      <c r="C295" s="32" t="s">
        <v>103</v>
      </c>
      <c r="D295" s="124">
        <v>20000</v>
      </c>
      <c r="E295" s="124">
        <v>38500</v>
      </c>
      <c r="F295" s="124">
        <v>35631</v>
      </c>
      <c r="G295" s="35">
        <f t="shared" si="50"/>
        <v>92.54805194805195</v>
      </c>
      <c r="H295" s="51">
        <f t="shared" si="53"/>
        <v>0</v>
      </c>
      <c r="I295" s="51">
        <f t="shared" si="53"/>
        <v>0</v>
      </c>
      <c r="J295" s="51">
        <f t="shared" si="53"/>
        <v>0</v>
      </c>
      <c r="K295" s="35">
        <v>0</v>
      </c>
      <c r="L295" s="59">
        <f t="shared" si="49"/>
        <v>20000</v>
      </c>
      <c r="M295" s="51">
        <f t="shared" si="42"/>
        <v>38500</v>
      </c>
      <c r="N295" s="51">
        <f t="shared" si="43"/>
        <v>35631</v>
      </c>
      <c r="O295" s="46">
        <f t="shared" si="45"/>
        <v>92.54805194805195</v>
      </c>
    </row>
    <row r="296" spans="1:15" ht="16.5">
      <c r="A296" s="157"/>
      <c r="B296" s="167"/>
      <c r="C296" s="29" t="s">
        <v>22</v>
      </c>
      <c r="D296" s="51">
        <v>2000000</v>
      </c>
      <c r="E296" s="51">
        <v>2000000</v>
      </c>
      <c r="F296" s="51">
        <v>1399458</v>
      </c>
      <c r="G296" s="35">
        <f t="shared" si="50"/>
        <v>69.97290000000001</v>
      </c>
      <c r="H296" s="51">
        <v>0</v>
      </c>
      <c r="I296" s="51">
        <v>0</v>
      </c>
      <c r="J296" s="11">
        <v>0</v>
      </c>
      <c r="K296" s="35">
        <v>0</v>
      </c>
      <c r="L296" s="59">
        <f t="shared" si="49"/>
        <v>2000000</v>
      </c>
      <c r="M296" s="51">
        <f t="shared" si="42"/>
        <v>2000000</v>
      </c>
      <c r="N296" s="51">
        <f t="shared" si="43"/>
        <v>1399458</v>
      </c>
      <c r="O296" s="46">
        <f t="shared" si="45"/>
        <v>69.9729</v>
      </c>
    </row>
    <row r="297" spans="1:15" s="25" customFormat="1" ht="16.5">
      <c r="A297" s="154">
        <v>926</v>
      </c>
      <c r="B297" s="165"/>
      <c r="C297" s="140" t="s">
        <v>88</v>
      </c>
      <c r="D297" s="145">
        <f>SUM(D298,D302,D305)</f>
        <v>2240650</v>
      </c>
      <c r="E297" s="145">
        <f>SUM(E298,E302,E305)</f>
        <v>2406797</v>
      </c>
      <c r="F297" s="145">
        <f>SUM(F298,F302,F305)</f>
        <v>2359023</v>
      </c>
      <c r="G297" s="141">
        <f t="shared" si="50"/>
        <v>98.01503824377377</v>
      </c>
      <c r="H297" s="20">
        <f>SUM(H298,H302)</f>
        <v>0</v>
      </c>
      <c r="I297" s="20">
        <f>SUM(I298,I302)</f>
        <v>0</v>
      </c>
      <c r="J297" s="22">
        <f>SUM(J298,J302)</f>
        <v>0</v>
      </c>
      <c r="K297" s="141">
        <v>0</v>
      </c>
      <c r="L297" s="22">
        <f t="shared" si="49"/>
        <v>2240650</v>
      </c>
      <c r="M297" s="20">
        <f t="shared" si="42"/>
        <v>2406797</v>
      </c>
      <c r="N297" s="20">
        <f t="shared" si="43"/>
        <v>2359023</v>
      </c>
      <c r="O297" s="142">
        <f t="shared" si="45"/>
        <v>98.01503824377377</v>
      </c>
    </row>
    <row r="298" spans="1:15" s="28" customFormat="1" ht="18.75">
      <c r="A298" s="155"/>
      <c r="B298" s="166" t="s">
        <v>189</v>
      </c>
      <c r="C298" s="27" t="s">
        <v>89</v>
      </c>
      <c r="D298" s="57">
        <f>SUM(D299,D301)</f>
        <v>1300650</v>
      </c>
      <c r="E298" s="57">
        <f>SUM(E299,E301)</f>
        <v>1330010</v>
      </c>
      <c r="F298" s="57">
        <f>SUM(F299,F301)</f>
        <v>1330010</v>
      </c>
      <c r="G298" s="92">
        <f t="shared" si="50"/>
        <v>100</v>
      </c>
      <c r="H298" s="51">
        <f>SUM(H299)</f>
        <v>0</v>
      </c>
      <c r="I298" s="51">
        <f>SUM(I299)</f>
        <v>0</v>
      </c>
      <c r="J298" s="51">
        <f>SUM(J299)</f>
        <v>0</v>
      </c>
      <c r="K298" s="35">
        <v>0</v>
      </c>
      <c r="L298" s="66">
        <f t="shared" si="49"/>
        <v>1300650</v>
      </c>
      <c r="M298" s="57">
        <f aca="true" t="shared" si="54" ref="M298:N304">SUM(E298,I298)</f>
        <v>1330010</v>
      </c>
      <c r="N298" s="57">
        <f t="shared" si="54"/>
        <v>1330010</v>
      </c>
      <c r="O298" s="99">
        <f t="shared" si="45"/>
        <v>100</v>
      </c>
    </row>
    <row r="299" spans="1:15" ht="16.5">
      <c r="A299" s="157"/>
      <c r="B299" s="167"/>
      <c r="C299" s="8" t="s">
        <v>17</v>
      </c>
      <c r="D299" s="51">
        <v>1300650</v>
      </c>
      <c r="E299" s="51">
        <v>1300650</v>
      </c>
      <c r="F299" s="51">
        <v>1300650</v>
      </c>
      <c r="G299" s="35">
        <f t="shared" si="50"/>
        <v>100</v>
      </c>
      <c r="H299" s="9">
        <v>0</v>
      </c>
      <c r="I299" s="9">
        <v>0</v>
      </c>
      <c r="J299" s="11">
        <v>0</v>
      </c>
      <c r="K299" s="35">
        <v>0</v>
      </c>
      <c r="L299" s="59">
        <f t="shared" si="49"/>
        <v>1300650</v>
      </c>
      <c r="M299" s="51">
        <f t="shared" si="54"/>
        <v>1300650</v>
      </c>
      <c r="N299" s="51">
        <f t="shared" si="54"/>
        <v>1300650</v>
      </c>
      <c r="O299" s="46">
        <f t="shared" si="45"/>
        <v>100</v>
      </c>
    </row>
    <row r="300" spans="1:15" ht="16.5" customHeight="1">
      <c r="A300" s="157"/>
      <c r="B300" s="167"/>
      <c r="C300" s="30" t="s">
        <v>122</v>
      </c>
      <c r="D300" s="51">
        <v>1300650</v>
      </c>
      <c r="E300" s="51">
        <v>1300650</v>
      </c>
      <c r="F300" s="51">
        <v>1300650</v>
      </c>
      <c r="G300" s="35">
        <f t="shared" si="50"/>
        <v>100</v>
      </c>
      <c r="H300" s="51">
        <v>0</v>
      </c>
      <c r="I300" s="51">
        <v>0</v>
      </c>
      <c r="J300" s="59">
        <v>0</v>
      </c>
      <c r="K300" s="35">
        <v>0</v>
      </c>
      <c r="L300" s="59">
        <f t="shared" si="49"/>
        <v>1300650</v>
      </c>
      <c r="M300" s="51">
        <f t="shared" si="54"/>
        <v>1300650</v>
      </c>
      <c r="N300" s="51">
        <f t="shared" si="54"/>
        <v>1300650</v>
      </c>
      <c r="O300" s="46">
        <f t="shared" si="45"/>
        <v>100</v>
      </c>
    </row>
    <row r="301" spans="1:15" ht="16.5" customHeight="1">
      <c r="A301" s="157"/>
      <c r="B301" s="167"/>
      <c r="C301" s="29" t="s">
        <v>22</v>
      </c>
      <c r="D301" s="51">
        <v>0</v>
      </c>
      <c r="E301" s="51">
        <v>29360</v>
      </c>
      <c r="F301" s="59">
        <v>29360</v>
      </c>
      <c r="G301" s="35">
        <f t="shared" si="50"/>
        <v>100</v>
      </c>
      <c r="H301" s="51">
        <v>0</v>
      </c>
      <c r="I301" s="51">
        <v>0</v>
      </c>
      <c r="J301" s="59">
        <v>0</v>
      </c>
      <c r="K301" s="35">
        <v>0</v>
      </c>
      <c r="L301" s="59">
        <f>SUM(D301,H301)</f>
        <v>0</v>
      </c>
      <c r="M301" s="51">
        <f>SUM(E301,I301)</f>
        <v>29360</v>
      </c>
      <c r="N301" s="51">
        <f>SUM(F301,J301)</f>
        <v>29360</v>
      </c>
      <c r="O301" s="46">
        <f>N301*100/M301</f>
        <v>100</v>
      </c>
    </row>
    <row r="302" spans="1:15" s="28" customFormat="1" ht="18.75">
      <c r="A302" s="155"/>
      <c r="B302" s="166" t="s">
        <v>190</v>
      </c>
      <c r="C302" s="27" t="s">
        <v>90</v>
      </c>
      <c r="D302" s="52">
        <f>SUM(D303)</f>
        <v>840000</v>
      </c>
      <c r="E302" s="63">
        <f>SUM(E303)</f>
        <v>895787</v>
      </c>
      <c r="F302" s="52">
        <f>SUM(F303)</f>
        <v>882319</v>
      </c>
      <c r="G302" s="36">
        <f t="shared" si="50"/>
        <v>98.49651758732824</v>
      </c>
      <c r="H302" s="51">
        <f>SUM(H303)</f>
        <v>0</v>
      </c>
      <c r="I302" s="51">
        <f>SUM(I303)</f>
        <v>0</v>
      </c>
      <c r="J302" s="59">
        <f>SUM(J303)</f>
        <v>0</v>
      </c>
      <c r="K302" s="35">
        <v>0</v>
      </c>
      <c r="L302" s="66">
        <f t="shared" si="49"/>
        <v>840000</v>
      </c>
      <c r="M302" s="57">
        <f t="shared" si="54"/>
        <v>895787</v>
      </c>
      <c r="N302" s="57">
        <f t="shared" si="54"/>
        <v>882319</v>
      </c>
      <c r="O302" s="99">
        <f t="shared" si="45"/>
        <v>98.49651758732824</v>
      </c>
    </row>
    <row r="303" spans="1:15" s="33" customFormat="1" ht="16.5">
      <c r="A303" s="157"/>
      <c r="B303" s="170"/>
      <c r="C303" s="8" t="s">
        <v>17</v>
      </c>
      <c r="D303" s="51">
        <v>840000</v>
      </c>
      <c r="E303" s="51">
        <v>895787</v>
      </c>
      <c r="F303" s="9">
        <v>882319</v>
      </c>
      <c r="G303" s="90">
        <f t="shared" si="50"/>
        <v>98.49651758732824</v>
      </c>
      <c r="H303" s="9">
        <v>0</v>
      </c>
      <c r="I303" s="51">
        <v>0</v>
      </c>
      <c r="J303" s="51">
        <v>0</v>
      </c>
      <c r="K303" s="35">
        <v>0</v>
      </c>
      <c r="L303" s="59">
        <f t="shared" si="49"/>
        <v>840000</v>
      </c>
      <c r="M303" s="51">
        <f t="shared" si="54"/>
        <v>895787</v>
      </c>
      <c r="N303" s="51">
        <f t="shared" si="54"/>
        <v>882319</v>
      </c>
      <c r="O303" s="46">
        <f t="shared" si="45"/>
        <v>98.49651758732824</v>
      </c>
    </row>
    <row r="304" spans="1:15" s="33" customFormat="1" ht="16.5">
      <c r="A304" s="157"/>
      <c r="B304" s="171"/>
      <c r="C304" s="29" t="s">
        <v>122</v>
      </c>
      <c r="D304" s="9">
        <v>620500</v>
      </c>
      <c r="E304" s="9">
        <v>620500</v>
      </c>
      <c r="F304" s="51">
        <v>620500</v>
      </c>
      <c r="G304" s="90">
        <f t="shared" si="50"/>
        <v>100</v>
      </c>
      <c r="H304" s="51"/>
      <c r="I304" s="51"/>
      <c r="J304" s="51"/>
      <c r="K304" s="35"/>
      <c r="L304" s="59">
        <f t="shared" si="49"/>
        <v>620500</v>
      </c>
      <c r="M304" s="51">
        <f t="shared" si="54"/>
        <v>620500</v>
      </c>
      <c r="N304" s="51">
        <f t="shared" si="54"/>
        <v>620500</v>
      </c>
      <c r="O304" s="46">
        <f t="shared" si="45"/>
        <v>100</v>
      </c>
    </row>
    <row r="305" spans="1:15" s="28" customFormat="1" ht="18.75">
      <c r="A305" s="155"/>
      <c r="B305" s="156">
        <v>92695</v>
      </c>
      <c r="C305" s="26" t="s">
        <v>28</v>
      </c>
      <c r="D305" s="52">
        <f>SUM(D306)</f>
        <v>100000</v>
      </c>
      <c r="E305" s="52">
        <f>SUM(E306)</f>
        <v>181000</v>
      </c>
      <c r="F305" s="57">
        <f>SUM(F306)</f>
        <v>146694</v>
      </c>
      <c r="G305" s="92">
        <f>F305/E305*100</f>
        <v>81.046408839779</v>
      </c>
      <c r="H305" s="51">
        <f>SUM(H306)</f>
        <v>0</v>
      </c>
      <c r="I305" s="51">
        <f>SUM(I306)</f>
        <v>0</v>
      </c>
      <c r="J305" s="59">
        <f>SUM(J306)</f>
        <v>0</v>
      </c>
      <c r="K305" s="35">
        <v>0</v>
      </c>
      <c r="L305" s="66">
        <f aca="true" t="shared" si="55" ref="L305:N306">SUM(D305,H305)</f>
        <v>100000</v>
      </c>
      <c r="M305" s="57">
        <f t="shared" si="55"/>
        <v>181000</v>
      </c>
      <c r="N305" s="57">
        <f t="shared" si="55"/>
        <v>146694</v>
      </c>
      <c r="O305" s="99">
        <f>N305*100/M305</f>
        <v>81.046408839779</v>
      </c>
    </row>
    <row r="306" spans="1:15" s="33" customFormat="1" ht="16.5">
      <c r="A306" s="157"/>
      <c r="B306" s="167"/>
      <c r="C306" s="217" t="s">
        <v>17</v>
      </c>
      <c r="D306" s="9">
        <v>100000</v>
      </c>
      <c r="E306" s="9">
        <v>181000</v>
      </c>
      <c r="F306" s="9">
        <v>146694</v>
      </c>
      <c r="G306" s="90">
        <f>F306/E306*100</f>
        <v>81.046408839779</v>
      </c>
      <c r="H306" s="51">
        <v>0</v>
      </c>
      <c r="I306" s="51">
        <v>0</v>
      </c>
      <c r="J306" s="51">
        <v>0</v>
      </c>
      <c r="K306" s="35">
        <v>0</v>
      </c>
      <c r="L306" s="59">
        <f t="shared" si="55"/>
        <v>100000</v>
      </c>
      <c r="M306" s="51">
        <f t="shared" si="55"/>
        <v>181000</v>
      </c>
      <c r="N306" s="51">
        <f t="shared" si="55"/>
        <v>146694</v>
      </c>
      <c r="O306" s="46">
        <f>N306*100/M306</f>
        <v>81.046408839779</v>
      </c>
    </row>
    <row r="307" spans="1:15" s="33" customFormat="1" ht="17.25" thickBot="1">
      <c r="A307" s="157"/>
      <c r="B307" s="167"/>
      <c r="C307" s="32" t="s">
        <v>103</v>
      </c>
      <c r="D307" s="218">
        <v>0</v>
      </c>
      <c r="E307" s="218">
        <v>20000</v>
      </c>
      <c r="F307" s="218">
        <v>8912</v>
      </c>
      <c r="G307" s="219">
        <f>F307/E307*100</f>
        <v>44.56</v>
      </c>
      <c r="H307" s="9">
        <v>0</v>
      </c>
      <c r="I307" s="51">
        <v>0</v>
      </c>
      <c r="J307" s="51">
        <v>0</v>
      </c>
      <c r="K307" s="35">
        <v>0</v>
      </c>
      <c r="L307" s="59">
        <f aca="true" t="shared" si="56" ref="L307:N308">SUM(D307,H307)</f>
        <v>0</v>
      </c>
      <c r="M307" s="51">
        <f t="shared" si="56"/>
        <v>20000</v>
      </c>
      <c r="N307" s="51">
        <f t="shared" si="56"/>
        <v>8912</v>
      </c>
      <c r="O307" s="46">
        <f>N307*100/M307</f>
        <v>44.56</v>
      </c>
    </row>
    <row r="308" spans="1:15" s="25" customFormat="1" ht="18" thickBot="1" thickTop="1">
      <c r="A308" s="189"/>
      <c r="B308" s="190"/>
      <c r="C308" s="216" t="s">
        <v>126</v>
      </c>
      <c r="D308" s="151">
        <f>SUM(D9,D19,D24,D30,D34,D41,D52,D75,D87,D104,D111,D117,D123,D165,D168,D190,D232,D247,D267,D280,D297)</f>
        <v>86002375</v>
      </c>
      <c r="E308" s="151">
        <f aca="true" t="shared" si="57" ref="E308:J308">SUM(E9,E19,E24,E30,E34,E41,E52,E75,E87,E104,E111,E117,E123,E165,E168,E190,E232,E247,E267,E280,E297)</f>
        <v>89471215</v>
      </c>
      <c r="F308" s="151">
        <f t="shared" si="57"/>
        <v>87022305</v>
      </c>
      <c r="G308" s="220">
        <f>F308/E308*100</f>
        <v>97.26290740547114</v>
      </c>
      <c r="H308" s="151">
        <f>SUM(H9,H19,H24,H30,H34,H41,H52,H75,H87,H104,H111,H117,H123,H165,H168,H190,H232,H247,H267,H280,H297)</f>
        <v>56058642</v>
      </c>
      <c r="I308" s="151">
        <f t="shared" si="57"/>
        <v>59157221</v>
      </c>
      <c r="J308" s="151">
        <f t="shared" si="57"/>
        <v>51203184</v>
      </c>
      <c r="K308" s="152">
        <f>J308/I308*100</f>
        <v>86.5544106610417</v>
      </c>
      <c r="L308" s="151">
        <f t="shared" si="56"/>
        <v>142061017</v>
      </c>
      <c r="M308" s="151">
        <f t="shared" si="56"/>
        <v>148628436</v>
      </c>
      <c r="N308" s="151">
        <f t="shared" si="56"/>
        <v>138225489</v>
      </c>
      <c r="O308" s="153">
        <f>N308*100/M308</f>
        <v>93.00070209983237</v>
      </c>
    </row>
  </sheetData>
  <mergeCells count="1">
    <mergeCell ref="A3:C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45" r:id="rId1"/>
  <rowBreaks count="4" manualBreakCount="4">
    <brk id="64" max="14" man="1"/>
    <brk id="122" max="14" man="1"/>
    <brk id="189" max="14" man="1"/>
    <brk id="24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Tarnobrzeg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BF</cp:lastModifiedBy>
  <cp:lastPrinted>2008-03-05T11:44:47Z</cp:lastPrinted>
  <dcterms:created xsi:type="dcterms:W3CDTF">2003-08-04T08:13:00Z</dcterms:created>
  <dcterms:modified xsi:type="dcterms:W3CDTF">2008-03-19T10:23:33Z</dcterms:modified>
  <cp:category/>
  <cp:version/>
  <cp:contentType/>
  <cp:contentStatus/>
</cp:coreProperties>
</file>