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435" activeTab="1"/>
  </bookViews>
  <sheets>
    <sheet name="wersja I" sheetId="1" r:id="rId1"/>
    <sheet name="wersjaII" sheetId="2" r:id="rId2"/>
    <sheet name="zak.budzet." sheetId="3" r:id="rId3"/>
  </sheets>
  <definedNames>
    <definedName name="_xlnm.Print_Area" localSheetId="0">'wersja I'!$A$1:$G$48</definedName>
    <definedName name="_xlnm.Print_Area" localSheetId="1">'wersjaII'!$A$1:$I$48</definedName>
  </definedNames>
  <calcPr fullCalcOnLoad="1"/>
</workbook>
</file>

<file path=xl/sharedStrings.xml><?xml version="1.0" encoding="utf-8"?>
<sst xmlns="http://schemas.openxmlformats.org/spreadsheetml/2006/main" count="193" uniqueCount="121">
  <si>
    <t>Profesjonalna Szkoła Biznesu</t>
  </si>
  <si>
    <t>I Społeczne Gimnazjum</t>
  </si>
  <si>
    <t>Społeczna Szkoła Podstawowa</t>
  </si>
  <si>
    <t>I Społeczne Liceum Ogólnoksz.</t>
  </si>
  <si>
    <t>Niepubliczne Przedszkole Zakrzów</t>
  </si>
  <si>
    <t>Lp.</t>
  </si>
  <si>
    <t>Nazwa szkoły/placówki</t>
  </si>
  <si>
    <t>Rozdział</t>
  </si>
  <si>
    <t>RAZEM</t>
  </si>
  <si>
    <t>Rozdziały</t>
  </si>
  <si>
    <t>Planow.kwota na 1 ucznia / dziecko   w zł  rocznie</t>
  </si>
  <si>
    <t>Niepubliczne Przedszkole "Ochronka"</t>
  </si>
  <si>
    <t xml:space="preserve">Załącznik </t>
  </si>
  <si>
    <t>Niepubliczne Przedszkole Nr 1 Sielec</t>
  </si>
  <si>
    <t>Elitarna Szkoła Służb Ochrony i Biznesu "COBRA"</t>
  </si>
  <si>
    <t>Policealne Studium Detektywów i Pracowników Ochrony "Ochroniarz"</t>
  </si>
  <si>
    <t>Plan dotacji  na  2008 r. w zł</t>
  </si>
  <si>
    <t>Szkoła Policealna TWP</t>
  </si>
  <si>
    <t>Planowana liczba uczniów w 2008 r. wg SIO</t>
  </si>
  <si>
    <t>Planowana liczba uczniów wg wniosku</t>
  </si>
  <si>
    <t xml:space="preserve">Dział 801 - Oswiata i wychowanie </t>
  </si>
  <si>
    <t>Dział 854 - Edukacyjna Opieka Wychowawcza</t>
  </si>
  <si>
    <t>158+14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</si>
  <si>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</si>
  <si>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</si>
  <si>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</si>
  <si>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</si>
  <si>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</si>
  <si>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</si>
  <si>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</si>
  <si>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</si>
  <si>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</si>
  <si>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</si>
  <si>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</si>
  <si>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</si>
  <si>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</si>
  <si>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</si>
  <si>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</si>
  <si>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</si>
  <si>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</si>
  <si>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</si>
  <si>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</si>
  <si>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</si>
  <si>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</si>
  <si>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</si>
  <si>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</si>
  <si>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</si>
  <si>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</si>
  <si>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</si>
  <si>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</si>
  <si>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Niepubliczne Uzup. LO dla Dorosłych</t>
  </si>
  <si>
    <t>I Niepubliczne LO dla Dorosłych</t>
  </si>
  <si>
    <t>Technikum Uzup. dla Dorosłych TWP</t>
  </si>
  <si>
    <t>Niepubliczne Uzup. Tech. Urządzeń Sanit.</t>
  </si>
  <si>
    <t>Niepubliczne Uzup. Tech. Mechaniczne</t>
  </si>
  <si>
    <t>Niepubliczne Polic. Stud. Zawod. BHP</t>
  </si>
  <si>
    <t>Niepubliczne Polic. Studium Informatyczne</t>
  </si>
  <si>
    <t>Niepubliczne Uzup. Technikum Budowlane</t>
  </si>
  <si>
    <t>Niepubliczne Uzup. Technikum Fryzjerskie</t>
  </si>
  <si>
    <t>Niepubliczne Polic. Studium Informatyki</t>
  </si>
  <si>
    <t>Niepubliczne Polic. Studium Zawod. Ochr. Śr.</t>
  </si>
  <si>
    <t>Niepubliczne Polic. Studium Zawod. Logistykii</t>
  </si>
  <si>
    <t>Niepubliczne Polic. Studium Administracji</t>
  </si>
  <si>
    <t>NiepubliczneTechnikum Gastronom.dla Dor.</t>
  </si>
  <si>
    <t>Studium Detektywów i Pracowników Ochrony</t>
  </si>
  <si>
    <t>Ośrodek Rehabilitacyjno-Edukacyjno-Wychowawczy</t>
  </si>
  <si>
    <t xml:space="preserve">Plan dotacji na 2008 rok z ustawy o systemie oswiaty dla szkół, przedszkoli i placówek niepublicznych </t>
  </si>
  <si>
    <t>200+niep.</t>
  </si>
  <si>
    <t>Prywatne Technikum Fryzjerskie dla młodz.</t>
  </si>
  <si>
    <t>II Społeczne Gimnazjum</t>
  </si>
  <si>
    <t>167+niep.+18</t>
  </si>
  <si>
    <t>28.</t>
  </si>
  <si>
    <t xml:space="preserve">Załącznik Nr </t>
  </si>
  <si>
    <t>Plan przychodów i wydatków zakładów budżetowych w 2008 r.</t>
  </si>
  <si>
    <t>Stan środków oborotowych na początek roku</t>
  </si>
  <si>
    <t>Przychody ogółem</t>
  </si>
  <si>
    <t>w tym:</t>
  </si>
  <si>
    <t>Wydatki ogółem</t>
  </si>
  <si>
    <t>Stan środków obrotowych na koniec roku</t>
  </si>
  <si>
    <t>dochody własne</t>
  </si>
  <si>
    <t>dotacje z budżetu</t>
  </si>
  <si>
    <t>wynagrodz. i pochodne</t>
  </si>
  <si>
    <t>pozostałe wydatki</t>
  </si>
  <si>
    <t>Dz.854</t>
  </si>
  <si>
    <t>Edukacyjna opieka wychowawcza</t>
  </si>
  <si>
    <t>Specjalne oś. szk-wych</t>
  </si>
  <si>
    <t>Rozdz. 85406</t>
  </si>
  <si>
    <t>Poradnie psych.-pedag.</t>
  </si>
  <si>
    <t>Rozdz. 85410</t>
  </si>
  <si>
    <t>Internaty i bursy szkolne</t>
  </si>
  <si>
    <t>Rozdz.85446</t>
  </si>
  <si>
    <t>Dokształcanie i doskonalenie nauczycieli</t>
  </si>
  <si>
    <t>Dz.801</t>
  </si>
  <si>
    <t>Oświata i wychowanie</t>
  </si>
  <si>
    <t>Rozdz. 80101</t>
  </si>
  <si>
    <t>Szkoły podstawowe</t>
  </si>
  <si>
    <t>Rozdz. 80102</t>
  </si>
  <si>
    <t>Szkoły podstawowe specjalne</t>
  </si>
  <si>
    <t>Rozdz.80104</t>
  </si>
  <si>
    <t>Przedszkola</t>
  </si>
  <si>
    <t>Rozdz. 80110</t>
  </si>
  <si>
    <t>Gimnazja</t>
  </si>
  <si>
    <t>specjalne</t>
  </si>
  <si>
    <t>Rozdz. 80111</t>
  </si>
  <si>
    <t>Gimnazja specjalne</t>
  </si>
  <si>
    <t>Rozdz. 80120</t>
  </si>
  <si>
    <t>Licea ogólnokształcące</t>
  </si>
  <si>
    <t>Rozdz.80123</t>
  </si>
  <si>
    <t>Licea profilowane</t>
  </si>
  <si>
    <t>Rozdz. 80130</t>
  </si>
  <si>
    <t>Szkoły zawodowe</t>
  </si>
  <si>
    <t>Rozdz.80134</t>
  </si>
  <si>
    <t>Szkoły zawodowe spec</t>
  </si>
  <si>
    <t>Rozdz. 80140</t>
  </si>
  <si>
    <t>Centra kszt. ustaw. i praktycznego</t>
  </si>
  <si>
    <t>Rozdz.80146</t>
  </si>
  <si>
    <t>Dz.926 Rozdz.92604</t>
  </si>
  <si>
    <t>Instytucje kultury fizycznej</t>
  </si>
  <si>
    <t>OGÓŁEM</t>
  </si>
  <si>
    <t>Plan dotacji na 2008 r. w zł</t>
  </si>
  <si>
    <t>Załącznik Nr 6 do uchwały                                                                                                                                              Nr XVI/210/2008                                                                                                                                                             z dnia 10 stycznia 2008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</si>
</sst>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</numFmts>
  <fonts count="37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b/>
      <sz val="12"/>
      <color indexed="8"/>
      <name val="Arial CE"/>
      <family val="2"/>
    </font>
    <font>
      <sz val="12"/>
      <color indexed="8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b/>
      <sz val="14"/>
      <name val="Arial CE"/>
      <family val="0"/>
    </font>
    <font>
      <u val="single"/>
      <sz val="14"/>
      <name val="Arial CE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1" borderId="4" applyNumberFormat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9" fillId="20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41" fontId="7" fillId="0" borderId="0" xfId="0" applyNumberFormat="1" applyFont="1" applyBorder="1" applyAlignment="1">
      <alignment/>
    </xf>
    <xf numFmtId="0" fontId="3" fillId="2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0" fillId="0" borderId="13" xfId="0" applyBorder="1" applyAlignment="1">
      <alignment/>
    </xf>
    <xf numFmtId="0" fontId="4" fillId="24" borderId="10" xfId="0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 wrapText="1"/>
    </xf>
    <xf numFmtId="0" fontId="3" fillId="24" borderId="14" xfId="0" applyFont="1" applyFill="1" applyBorder="1" applyAlignment="1">
      <alignment wrapText="1"/>
    </xf>
    <xf numFmtId="0" fontId="4" fillId="24" borderId="10" xfId="0" applyFont="1" applyFill="1" applyBorder="1" applyAlignment="1">
      <alignment horizontal="center" vertical="center"/>
    </xf>
    <xf numFmtId="0" fontId="6" fillId="24" borderId="14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1" fontId="4" fillId="24" borderId="10" xfId="0" applyNumberFormat="1" applyFont="1" applyFill="1" applyBorder="1" applyAlignment="1">
      <alignment horizontal="center" vertical="center"/>
    </xf>
    <xf numFmtId="41" fontId="3" fillId="24" borderId="10" xfId="0" applyNumberFormat="1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41" fontId="3" fillId="24" borderId="14" xfId="0" applyNumberFormat="1" applyFont="1" applyFill="1" applyBorder="1" applyAlignment="1">
      <alignment horizontal="center" vertical="center"/>
    </xf>
    <xf numFmtId="41" fontId="3" fillId="24" borderId="15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1" xfId="0" applyFont="1" applyBorder="1" applyAlignment="1">
      <alignment vertical="center" wrapText="1"/>
    </xf>
    <xf numFmtId="0" fontId="9" fillId="0" borderId="17" xfId="0" applyFont="1" applyBorder="1" applyAlignment="1">
      <alignment/>
    </xf>
    <xf numFmtId="3" fontId="8" fillId="0" borderId="10" xfId="0" applyNumberFormat="1" applyFont="1" applyBorder="1" applyAlignment="1">
      <alignment vertical="center"/>
    </xf>
    <xf numFmtId="3" fontId="8" fillId="0" borderId="18" xfId="0" applyNumberFormat="1" applyFont="1" applyBorder="1" applyAlignment="1">
      <alignment vertical="center"/>
    </xf>
    <xf numFmtId="0" fontId="9" fillId="0" borderId="17" xfId="0" applyFont="1" applyBorder="1" applyAlignment="1">
      <alignment wrapText="1"/>
    </xf>
    <xf numFmtId="3" fontId="9" fillId="0" borderId="10" xfId="0" applyNumberFormat="1" applyFont="1" applyBorder="1" applyAlignment="1">
      <alignment vertical="center"/>
    </xf>
    <xf numFmtId="0" fontId="8" fillId="0" borderId="17" xfId="0" applyFont="1" applyBorder="1" applyAlignment="1">
      <alignment/>
    </xf>
    <xf numFmtId="0" fontId="8" fillId="0" borderId="19" xfId="0" applyFont="1" applyBorder="1" applyAlignment="1">
      <alignment vertical="top" wrapText="1"/>
    </xf>
    <xf numFmtId="3" fontId="8" fillId="0" borderId="20" xfId="0" applyNumberFormat="1" applyFont="1" applyBorder="1" applyAlignment="1">
      <alignment vertical="top"/>
    </xf>
    <xf numFmtId="3" fontId="8" fillId="0" borderId="20" xfId="0" applyNumberFormat="1" applyFont="1" applyBorder="1" applyAlignment="1">
      <alignment horizontal="right" vertical="center"/>
    </xf>
    <xf numFmtId="3" fontId="8" fillId="0" borderId="21" xfId="0" applyNumberFormat="1" applyFont="1" applyBorder="1" applyAlignment="1">
      <alignment vertical="top"/>
    </xf>
    <xf numFmtId="0" fontId="9" fillId="0" borderId="22" xfId="0" applyFont="1" applyBorder="1" applyAlignment="1">
      <alignment/>
    </xf>
    <xf numFmtId="3" fontId="8" fillId="0" borderId="23" xfId="0" applyNumberFormat="1" applyFont="1" applyBorder="1" applyAlignment="1">
      <alignment vertical="center"/>
    </xf>
    <xf numFmtId="3" fontId="8" fillId="0" borderId="24" xfId="0" applyNumberFormat="1" applyFont="1" applyBorder="1" applyAlignment="1">
      <alignment vertical="center"/>
    </xf>
    <xf numFmtId="0" fontId="9" fillId="0" borderId="17" xfId="0" applyFont="1" applyBorder="1" applyAlignment="1">
      <alignment/>
    </xf>
    <xf numFmtId="0" fontId="8" fillId="0" borderId="17" xfId="0" applyFont="1" applyBorder="1" applyAlignment="1">
      <alignment vertical="top" wrapText="1"/>
    </xf>
    <xf numFmtId="3" fontId="8" fillId="0" borderId="10" xfId="0" applyNumberFormat="1" applyFont="1" applyBorder="1" applyAlignment="1">
      <alignment horizontal="right" vertical="center"/>
    </xf>
    <xf numFmtId="0" fontId="8" fillId="0" borderId="17" xfId="0" applyFont="1" applyBorder="1" applyAlignment="1">
      <alignment horizontal="left"/>
    </xf>
    <xf numFmtId="3" fontId="8" fillId="0" borderId="10" xfId="0" applyNumberFormat="1" applyFont="1" applyBorder="1" applyAlignment="1">
      <alignment/>
    </xf>
    <xf numFmtId="3" fontId="8" fillId="0" borderId="20" xfId="0" applyNumberFormat="1" applyFont="1" applyBorder="1" applyAlignment="1">
      <alignment vertical="center"/>
    </xf>
    <xf numFmtId="3" fontId="8" fillId="0" borderId="21" xfId="0" applyNumberFormat="1" applyFont="1" applyBorder="1" applyAlignment="1">
      <alignment vertical="center"/>
    </xf>
    <xf numFmtId="0" fontId="9" fillId="0" borderId="25" xfId="0" applyFont="1" applyBorder="1" applyAlignment="1">
      <alignment vertical="top" wrapText="1"/>
    </xf>
    <xf numFmtId="3" fontId="8" fillId="0" borderId="12" xfId="0" applyNumberFormat="1" applyFont="1" applyBorder="1" applyAlignment="1">
      <alignment vertical="center"/>
    </xf>
    <xf numFmtId="3" fontId="8" fillId="0" borderId="26" xfId="0" applyNumberFormat="1" applyFont="1" applyBorder="1" applyAlignment="1">
      <alignment vertical="center"/>
    </xf>
    <xf numFmtId="3" fontId="8" fillId="0" borderId="27" xfId="0" applyNumberFormat="1" applyFont="1" applyBorder="1" applyAlignment="1">
      <alignment vertical="center"/>
    </xf>
    <xf numFmtId="3" fontId="8" fillId="0" borderId="23" xfId="0" applyNumberFormat="1" applyFont="1" applyBorder="1" applyAlignment="1">
      <alignment vertical="top"/>
    </xf>
    <xf numFmtId="0" fontId="9" fillId="0" borderId="0" xfId="0" applyFont="1" applyAlignment="1">
      <alignment/>
    </xf>
    <xf numFmtId="0" fontId="9" fillId="0" borderId="19" xfId="0" applyFont="1" applyBorder="1" applyAlignment="1">
      <alignment horizontal="center"/>
    </xf>
    <xf numFmtId="3" fontId="9" fillId="0" borderId="20" xfId="0" applyNumberFormat="1" applyFont="1" applyBorder="1" applyAlignment="1">
      <alignment/>
    </xf>
    <xf numFmtId="3" fontId="9" fillId="0" borderId="21" xfId="0" applyNumberFormat="1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Border="1" applyAlignment="1">
      <alignment vertical="center" wrapText="1"/>
    </xf>
    <xf numFmtId="0" fontId="14" fillId="0" borderId="0" xfId="0" applyFont="1" applyAlignment="1">
      <alignment/>
    </xf>
    <xf numFmtId="0" fontId="15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6" fillId="0" borderId="10" xfId="0" applyFont="1" applyBorder="1" applyAlignment="1">
      <alignment horizontal="center" vertical="center"/>
    </xf>
    <xf numFmtId="0" fontId="16" fillId="24" borderId="10" xfId="0" applyFont="1" applyFill="1" applyBorder="1" applyAlignment="1">
      <alignment horizontal="center" vertical="center"/>
    </xf>
    <xf numFmtId="0" fontId="16" fillId="24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24" borderId="10" xfId="0" applyFont="1" applyFill="1" applyBorder="1" applyAlignment="1">
      <alignment horizontal="left" vertical="center" wrapText="1"/>
    </xf>
    <xf numFmtId="0" fontId="17" fillId="24" borderId="10" xfId="0" applyFont="1" applyFill="1" applyBorder="1" applyAlignment="1">
      <alignment horizontal="center" vertical="center"/>
    </xf>
    <xf numFmtId="41" fontId="17" fillId="24" borderId="10" xfId="0" applyNumberFormat="1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/>
    </xf>
    <xf numFmtId="0" fontId="16" fillId="24" borderId="10" xfId="0" applyFont="1" applyFill="1" applyBorder="1" applyAlignment="1">
      <alignment wrapText="1"/>
    </xf>
    <xf numFmtId="41" fontId="16" fillId="24" borderId="10" xfId="0" applyNumberFormat="1" applyFont="1" applyFill="1" applyBorder="1" applyAlignment="1">
      <alignment horizontal="center" vertical="center"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12" fillId="0" borderId="28" xfId="0" applyFont="1" applyBorder="1" applyAlignment="1">
      <alignment/>
    </xf>
    <xf numFmtId="0" fontId="16" fillId="24" borderId="14" xfId="0" applyFont="1" applyFill="1" applyBorder="1" applyAlignment="1">
      <alignment wrapText="1"/>
    </xf>
    <xf numFmtId="0" fontId="19" fillId="24" borderId="14" xfId="0" applyFont="1" applyFill="1" applyBorder="1" applyAlignment="1">
      <alignment horizontal="center" vertical="center"/>
    </xf>
    <xf numFmtId="0" fontId="16" fillId="24" borderId="14" xfId="0" applyFont="1" applyFill="1" applyBorder="1" applyAlignment="1">
      <alignment horizontal="center" vertical="center"/>
    </xf>
    <xf numFmtId="41" fontId="16" fillId="24" borderId="14" xfId="0" applyNumberFormat="1" applyFont="1" applyFill="1" applyBorder="1" applyAlignment="1">
      <alignment horizontal="center" vertical="center"/>
    </xf>
    <xf numFmtId="41" fontId="16" fillId="24" borderId="15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/>
    </xf>
    <xf numFmtId="41" fontId="13" fillId="0" borderId="0" xfId="0" applyNumberFormat="1" applyFont="1" applyBorder="1" applyAlignment="1">
      <alignment/>
    </xf>
    <xf numFmtId="0" fontId="4" fillId="24" borderId="11" xfId="0" applyFont="1" applyFill="1" applyBorder="1" applyAlignment="1">
      <alignment horizontal="center" vertical="center"/>
    </xf>
    <xf numFmtId="0" fontId="4" fillId="24" borderId="23" xfId="0" applyFont="1" applyFill="1" applyBorder="1" applyAlignment="1">
      <alignment horizontal="center" vertical="center"/>
    </xf>
    <xf numFmtId="41" fontId="4" fillId="24" borderId="11" xfId="0" applyNumberFormat="1" applyFont="1" applyFill="1" applyBorder="1" applyAlignment="1">
      <alignment horizontal="center" vertical="center"/>
    </xf>
    <xf numFmtId="41" fontId="4" fillId="24" borderId="23" xfId="0" applyNumberFormat="1" applyFont="1" applyFill="1" applyBorder="1" applyAlignment="1">
      <alignment horizontal="center" vertical="center"/>
    </xf>
    <xf numFmtId="0" fontId="4" fillId="24" borderId="12" xfId="0" applyFont="1" applyFill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24" borderId="23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7" fillId="24" borderId="11" xfId="0" applyFont="1" applyFill="1" applyBorder="1" applyAlignment="1">
      <alignment horizontal="center" vertical="center" wrapText="1"/>
    </xf>
    <xf numFmtId="0" fontId="17" fillId="24" borderId="12" xfId="0" applyFont="1" applyFill="1" applyBorder="1" applyAlignment="1">
      <alignment horizontal="center" vertical="center" wrapText="1"/>
    </xf>
    <xf numFmtId="0" fontId="17" fillId="24" borderId="11" xfId="0" applyFont="1" applyFill="1" applyBorder="1" applyAlignment="1">
      <alignment horizontal="center" vertical="center"/>
    </xf>
    <xf numFmtId="0" fontId="17" fillId="24" borderId="12" xfId="0" applyFont="1" applyFill="1" applyBorder="1" applyAlignment="1">
      <alignment horizontal="center" vertical="center"/>
    </xf>
    <xf numFmtId="0" fontId="17" fillId="24" borderId="23" xfId="0" applyFont="1" applyFill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1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/>
    </xf>
    <xf numFmtId="0" fontId="8" fillId="0" borderId="26" xfId="0" applyFont="1" applyBorder="1" applyAlignment="1">
      <alignment horizontal="center" vertical="center" wrapText="1"/>
    </xf>
    <xf numFmtId="0" fontId="8" fillId="0" borderId="17" xfId="0" applyFont="1" applyBorder="1" applyAlignment="1">
      <alignment vertical="top" wrapText="1"/>
    </xf>
    <xf numFmtId="3" fontId="8" fillId="0" borderId="11" xfId="0" applyNumberFormat="1" applyFont="1" applyBorder="1" applyAlignment="1">
      <alignment horizontal="center" vertical="center"/>
    </xf>
    <xf numFmtId="3" fontId="8" fillId="0" borderId="23" xfId="0" applyNumberFormat="1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right" vertical="center"/>
    </xf>
    <xf numFmtId="3" fontId="8" fillId="0" borderId="23" xfId="0" applyNumberFormat="1" applyFont="1" applyBorder="1" applyAlignment="1">
      <alignment horizontal="right" vertical="center"/>
    </xf>
    <xf numFmtId="3" fontId="8" fillId="0" borderId="33" xfId="0" applyNumberFormat="1" applyFont="1" applyBorder="1" applyAlignment="1">
      <alignment horizontal="center" vertical="center"/>
    </xf>
    <xf numFmtId="3" fontId="8" fillId="0" borderId="24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right" vertical="center" wrapText="1"/>
    </xf>
    <xf numFmtId="0" fontId="12" fillId="0" borderId="0" xfId="0" applyFont="1" applyBorder="1" applyAlignment="1">
      <alignment horizontal="righ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1"/>
  <sheetViews>
    <sheetView view="pageBreakPreview" zoomScale="90" zoomScaleSheetLayoutView="90" zoomScalePageLayoutView="0" workbookViewId="0" topLeftCell="A1">
      <selection activeCell="F15" sqref="F15"/>
    </sheetView>
  </sheetViews>
  <sheetFormatPr defaultColWidth="9.00390625" defaultRowHeight="12.75"/>
  <cols>
    <col min="1" max="1" width="12.25390625" style="0" customWidth="1"/>
    <col min="2" max="2" width="53.25390625" style="0" customWidth="1"/>
    <col min="3" max="3" width="12.875" style="0" customWidth="1"/>
    <col min="4" max="4" width="14.25390625" style="0" hidden="1" customWidth="1"/>
    <col min="5" max="5" width="15.875" style="0" customWidth="1"/>
    <col min="6" max="6" width="17.875" style="0" customWidth="1"/>
    <col min="7" max="7" width="23.375" style="0" customWidth="1"/>
  </cols>
  <sheetData>
    <row r="2" ht="12.75">
      <c r="G2" s="9" t="s">
        <v>12</v>
      </c>
    </row>
    <row r="4" spans="1:8" ht="12.75" customHeight="1">
      <c r="A4" s="95" t="s">
        <v>66</v>
      </c>
      <c r="B4" s="95"/>
      <c r="C4" s="95"/>
      <c r="D4" s="95"/>
      <c r="E4" s="95"/>
      <c r="F4" s="95"/>
      <c r="G4" s="95"/>
      <c r="H4" s="95"/>
    </row>
    <row r="5" spans="1:8" ht="12.75" customHeight="1">
      <c r="A5" s="95"/>
      <c r="B5" s="95"/>
      <c r="C5" s="95"/>
      <c r="D5" s="95"/>
      <c r="E5" s="95"/>
      <c r="F5" s="95"/>
      <c r="G5" s="95"/>
      <c r="H5" s="95"/>
    </row>
    <row r="6" spans="1:8" ht="12.75" customHeight="1">
      <c r="A6" s="95"/>
      <c r="B6" s="95"/>
      <c r="C6" s="95"/>
      <c r="D6" s="95"/>
      <c r="E6" s="95"/>
      <c r="F6" s="95"/>
      <c r="G6" s="95"/>
      <c r="H6" s="95"/>
    </row>
    <row r="7" spans="1:8" ht="12.75" customHeight="1">
      <c r="A7" s="95"/>
      <c r="B7" s="95"/>
      <c r="C7" s="95"/>
      <c r="D7" s="95"/>
      <c r="E7" s="95"/>
      <c r="F7" s="95"/>
      <c r="G7" s="95"/>
      <c r="H7" s="95"/>
    </row>
    <row r="8" spans="1:7" ht="15">
      <c r="A8" s="3"/>
      <c r="B8" s="1"/>
      <c r="C8" s="1"/>
      <c r="G8" s="2"/>
    </row>
    <row r="9" spans="1:7" ht="78.75">
      <c r="A9" s="4" t="s">
        <v>5</v>
      </c>
      <c r="B9" s="5" t="s">
        <v>6</v>
      </c>
      <c r="C9" s="5" t="s">
        <v>7</v>
      </c>
      <c r="D9" s="7" t="s">
        <v>18</v>
      </c>
      <c r="E9" s="7" t="s">
        <v>19</v>
      </c>
      <c r="F9" s="7" t="s">
        <v>10</v>
      </c>
      <c r="G9" s="7" t="s">
        <v>16</v>
      </c>
    </row>
    <row r="10" spans="1:7" ht="21" customHeight="1">
      <c r="A10" s="96" t="s">
        <v>20</v>
      </c>
      <c r="B10" s="97"/>
      <c r="C10" s="97"/>
      <c r="D10" s="97"/>
      <c r="E10" s="97"/>
      <c r="F10" s="97"/>
      <c r="G10" s="98"/>
    </row>
    <row r="11" spans="1:7" ht="21" customHeight="1">
      <c r="A11" s="99" t="s">
        <v>23</v>
      </c>
      <c r="B11" s="93" t="s">
        <v>2</v>
      </c>
      <c r="C11" s="85">
        <v>80101</v>
      </c>
      <c r="D11" s="17" t="s">
        <v>22</v>
      </c>
      <c r="E11" s="17">
        <v>14</v>
      </c>
      <c r="F11" s="20">
        <v>2200</v>
      </c>
      <c r="G11" s="87">
        <v>590000</v>
      </c>
    </row>
    <row r="12" spans="1:7" ht="21" customHeight="1">
      <c r="A12" s="100"/>
      <c r="B12" s="101"/>
      <c r="C12" s="86"/>
      <c r="D12" s="17"/>
      <c r="E12" s="17">
        <v>175</v>
      </c>
      <c r="F12" s="20">
        <v>3200</v>
      </c>
      <c r="G12" s="88"/>
    </row>
    <row r="13" spans="1:7" ht="21.75" customHeight="1">
      <c r="A13" s="19" t="s">
        <v>24</v>
      </c>
      <c r="B13" s="14" t="s">
        <v>13</v>
      </c>
      <c r="C13" s="85">
        <v>80104</v>
      </c>
      <c r="D13" s="17">
        <v>18</v>
      </c>
      <c r="E13" s="17">
        <v>18</v>
      </c>
      <c r="F13" s="20">
        <v>2200</v>
      </c>
      <c r="G13" s="20">
        <v>40000</v>
      </c>
    </row>
    <row r="14" spans="1:7" ht="21" customHeight="1">
      <c r="A14" s="19" t="s">
        <v>25</v>
      </c>
      <c r="B14" s="14" t="s">
        <v>4</v>
      </c>
      <c r="C14" s="89"/>
      <c r="D14" s="17">
        <v>20</v>
      </c>
      <c r="E14" s="17">
        <v>20</v>
      </c>
      <c r="F14" s="20">
        <v>2200</v>
      </c>
      <c r="G14" s="20">
        <f>E14*F14</f>
        <v>44000</v>
      </c>
    </row>
    <row r="15" spans="1:7" ht="21" customHeight="1">
      <c r="A15" s="19" t="s">
        <v>26</v>
      </c>
      <c r="B15" s="14" t="s">
        <v>11</v>
      </c>
      <c r="C15" s="86"/>
      <c r="D15" s="17">
        <v>50</v>
      </c>
      <c r="E15" s="17">
        <v>50</v>
      </c>
      <c r="F15" s="20">
        <v>3300</v>
      </c>
      <c r="G15" s="20">
        <f>E15*F15</f>
        <v>165000</v>
      </c>
    </row>
    <row r="16" spans="1:7" ht="21" customHeight="1">
      <c r="A16" s="19" t="s">
        <v>27</v>
      </c>
      <c r="B16" s="14" t="s">
        <v>1</v>
      </c>
      <c r="C16" s="85">
        <v>80110</v>
      </c>
      <c r="D16" s="17">
        <v>57</v>
      </c>
      <c r="E16" s="17">
        <v>60</v>
      </c>
      <c r="F16" s="20">
        <v>3250</v>
      </c>
      <c r="G16" s="20">
        <f>E16*F16</f>
        <v>195000</v>
      </c>
    </row>
    <row r="17" spans="1:7" ht="21" customHeight="1">
      <c r="A17" s="19" t="s">
        <v>28</v>
      </c>
      <c r="B17" s="14" t="s">
        <v>69</v>
      </c>
      <c r="C17" s="86"/>
      <c r="D17" s="17">
        <v>90</v>
      </c>
      <c r="E17" s="17">
        <v>103</v>
      </c>
      <c r="F17" s="20">
        <v>3250</v>
      </c>
      <c r="G17" s="20">
        <v>335000</v>
      </c>
    </row>
    <row r="18" spans="1:7" ht="21" customHeight="1">
      <c r="A18" s="19" t="s">
        <v>29</v>
      </c>
      <c r="B18" s="14" t="s">
        <v>3</v>
      </c>
      <c r="C18" s="85">
        <v>80120</v>
      </c>
      <c r="D18" s="17">
        <v>190</v>
      </c>
      <c r="E18" s="17">
        <v>200</v>
      </c>
      <c r="F18" s="20">
        <v>3500</v>
      </c>
      <c r="G18" s="20">
        <v>702000</v>
      </c>
    </row>
    <row r="19" spans="1:7" ht="21" customHeight="1">
      <c r="A19" s="19" t="s">
        <v>30</v>
      </c>
      <c r="B19" s="14" t="s">
        <v>50</v>
      </c>
      <c r="C19" s="89"/>
      <c r="D19" s="17">
        <v>58</v>
      </c>
      <c r="E19" s="17">
        <v>60</v>
      </c>
      <c r="F19" s="20">
        <v>1200</v>
      </c>
      <c r="G19" s="20">
        <f aca="true" t="shared" si="0" ref="G19:G38">E19*F19</f>
        <v>72000</v>
      </c>
    </row>
    <row r="20" spans="1:7" ht="21.75" customHeight="1">
      <c r="A20" s="19" t="s">
        <v>31</v>
      </c>
      <c r="B20" s="14" t="s">
        <v>51</v>
      </c>
      <c r="C20" s="86"/>
      <c r="D20" s="17">
        <v>67</v>
      </c>
      <c r="E20" s="17">
        <v>80</v>
      </c>
      <c r="F20" s="20">
        <v>1200</v>
      </c>
      <c r="G20" s="20">
        <f t="shared" si="0"/>
        <v>96000</v>
      </c>
    </row>
    <row r="21" spans="1:7" ht="21" customHeight="1">
      <c r="A21" s="19" t="s">
        <v>32</v>
      </c>
      <c r="B21" s="14" t="s">
        <v>52</v>
      </c>
      <c r="C21" s="85">
        <v>80130</v>
      </c>
      <c r="D21" s="17">
        <v>28</v>
      </c>
      <c r="E21" s="17">
        <v>30</v>
      </c>
      <c r="F21" s="20">
        <v>1200</v>
      </c>
      <c r="G21" s="20">
        <f t="shared" si="0"/>
        <v>36000</v>
      </c>
    </row>
    <row r="22" spans="1:7" ht="21" customHeight="1">
      <c r="A22" s="19" t="s">
        <v>33</v>
      </c>
      <c r="B22" s="14" t="s">
        <v>17</v>
      </c>
      <c r="C22" s="89"/>
      <c r="D22" s="17">
        <v>10</v>
      </c>
      <c r="E22" s="17">
        <v>10</v>
      </c>
      <c r="F22" s="20">
        <v>1200</v>
      </c>
      <c r="G22" s="20">
        <f t="shared" si="0"/>
        <v>12000</v>
      </c>
    </row>
    <row r="23" spans="1:7" ht="21" customHeight="1">
      <c r="A23" s="19" t="s">
        <v>34</v>
      </c>
      <c r="B23" s="14" t="s">
        <v>0</v>
      </c>
      <c r="C23" s="89"/>
      <c r="D23" s="17">
        <v>32</v>
      </c>
      <c r="E23" s="17">
        <v>32</v>
      </c>
      <c r="F23" s="20">
        <v>1200</v>
      </c>
      <c r="G23" s="20">
        <f t="shared" si="0"/>
        <v>38400</v>
      </c>
    </row>
    <row r="24" spans="1:7" ht="33.75" customHeight="1">
      <c r="A24" s="19" t="s">
        <v>35</v>
      </c>
      <c r="B24" s="14" t="s">
        <v>14</v>
      </c>
      <c r="C24" s="89"/>
      <c r="D24" s="17">
        <v>64</v>
      </c>
      <c r="E24" s="17">
        <v>64</v>
      </c>
      <c r="F24" s="20">
        <v>1200</v>
      </c>
      <c r="G24" s="20">
        <f t="shared" si="0"/>
        <v>76800</v>
      </c>
    </row>
    <row r="25" spans="1:7" ht="30">
      <c r="A25" s="19" t="s">
        <v>36</v>
      </c>
      <c r="B25" s="14" t="s">
        <v>15</v>
      </c>
      <c r="C25" s="89"/>
      <c r="D25" s="17">
        <v>63</v>
      </c>
      <c r="E25" s="17">
        <v>63</v>
      </c>
      <c r="F25" s="20">
        <v>1200</v>
      </c>
      <c r="G25" s="20">
        <f t="shared" si="0"/>
        <v>75600</v>
      </c>
    </row>
    <row r="26" spans="1:7" ht="21" customHeight="1">
      <c r="A26" s="19" t="s">
        <v>37</v>
      </c>
      <c r="B26" s="14" t="s">
        <v>53</v>
      </c>
      <c r="C26" s="89"/>
      <c r="D26" s="17">
        <v>11</v>
      </c>
      <c r="E26" s="17">
        <v>11</v>
      </c>
      <c r="F26" s="20">
        <v>1200</v>
      </c>
      <c r="G26" s="20">
        <f t="shared" si="0"/>
        <v>13200</v>
      </c>
    </row>
    <row r="27" spans="1:7" ht="21.75" customHeight="1">
      <c r="A27" s="19" t="s">
        <v>38</v>
      </c>
      <c r="B27" s="14" t="s">
        <v>54</v>
      </c>
      <c r="C27" s="89"/>
      <c r="D27" s="17">
        <v>89</v>
      </c>
      <c r="E27" s="17">
        <v>89</v>
      </c>
      <c r="F27" s="20">
        <v>1200</v>
      </c>
      <c r="G27" s="20">
        <f t="shared" si="0"/>
        <v>106800</v>
      </c>
    </row>
    <row r="28" spans="1:7" ht="21" customHeight="1">
      <c r="A28" s="19" t="s">
        <v>39</v>
      </c>
      <c r="B28" s="14" t="s">
        <v>55</v>
      </c>
      <c r="C28" s="89"/>
      <c r="D28" s="17">
        <v>74</v>
      </c>
      <c r="E28" s="17">
        <v>74</v>
      </c>
      <c r="F28" s="20">
        <v>1200</v>
      </c>
      <c r="G28" s="20">
        <f t="shared" si="0"/>
        <v>88800</v>
      </c>
    </row>
    <row r="29" spans="1:7" ht="21" customHeight="1">
      <c r="A29" s="19" t="s">
        <v>40</v>
      </c>
      <c r="B29" s="14" t="s">
        <v>56</v>
      </c>
      <c r="C29" s="89"/>
      <c r="D29" s="17">
        <v>51</v>
      </c>
      <c r="E29" s="17">
        <v>51</v>
      </c>
      <c r="F29" s="20">
        <v>1200</v>
      </c>
      <c r="G29" s="20">
        <f t="shared" si="0"/>
        <v>61200</v>
      </c>
    </row>
    <row r="30" spans="1:7" ht="21" customHeight="1">
      <c r="A30" s="19" t="s">
        <v>41</v>
      </c>
      <c r="B30" s="14" t="s">
        <v>57</v>
      </c>
      <c r="C30" s="89"/>
      <c r="D30" s="17">
        <v>281</v>
      </c>
      <c r="E30" s="17">
        <v>277</v>
      </c>
      <c r="F30" s="20">
        <v>1200</v>
      </c>
      <c r="G30" s="20">
        <f t="shared" si="0"/>
        <v>332400</v>
      </c>
    </row>
    <row r="31" spans="1:7" ht="21" customHeight="1">
      <c r="A31" s="19" t="s">
        <v>42</v>
      </c>
      <c r="B31" s="14" t="s">
        <v>58</v>
      </c>
      <c r="C31" s="89"/>
      <c r="D31" s="17">
        <v>79</v>
      </c>
      <c r="E31" s="17">
        <v>70</v>
      </c>
      <c r="F31" s="20">
        <v>1200</v>
      </c>
      <c r="G31" s="20">
        <f t="shared" si="0"/>
        <v>84000</v>
      </c>
    </row>
    <row r="32" spans="1:7" ht="21" customHeight="1">
      <c r="A32" s="19" t="s">
        <v>43</v>
      </c>
      <c r="B32" s="14" t="s">
        <v>59</v>
      </c>
      <c r="C32" s="89"/>
      <c r="D32" s="17">
        <v>153</v>
      </c>
      <c r="E32" s="17">
        <v>153</v>
      </c>
      <c r="F32" s="20">
        <v>1200</v>
      </c>
      <c r="G32" s="20">
        <f t="shared" si="0"/>
        <v>183600</v>
      </c>
    </row>
    <row r="33" spans="1:7" ht="21" customHeight="1">
      <c r="A33" s="19" t="s">
        <v>44</v>
      </c>
      <c r="B33" s="14" t="s">
        <v>60</v>
      </c>
      <c r="C33" s="89"/>
      <c r="D33" s="17">
        <v>32</v>
      </c>
      <c r="E33" s="17">
        <v>32</v>
      </c>
      <c r="F33" s="20">
        <v>1200</v>
      </c>
      <c r="G33" s="20">
        <f t="shared" si="0"/>
        <v>38400</v>
      </c>
    </row>
    <row r="34" spans="1:7" ht="21.75" customHeight="1">
      <c r="A34" s="19" t="s">
        <v>45</v>
      </c>
      <c r="B34" s="14" t="s">
        <v>61</v>
      </c>
      <c r="C34" s="89"/>
      <c r="D34" s="17">
        <v>85</v>
      </c>
      <c r="E34" s="17">
        <v>85</v>
      </c>
      <c r="F34" s="20">
        <v>1200</v>
      </c>
      <c r="G34" s="20">
        <f t="shared" si="0"/>
        <v>102000</v>
      </c>
    </row>
    <row r="35" spans="1:7" ht="21" customHeight="1">
      <c r="A35" s="19" t="s">
        <v>46</v>
      </c>
      <c r="B35" s="14" t="s">
        <v>62</v>
      </c>
      <c r="C35" s="89"/>
      <c r="D35" s="17">
        <v>22</v>
      </c>
      <c r="E35" s="17">
        <v>22</v>
      </c>
      <c r="F35" s="20">
        <v>1200</v>
      </c>
      <c r="G35" s="20">
        <f t="shared" si="0"/>
        <v>26400</v>
      </c>
    </row>
    <row r="36" spans="1:7" ht="21.75" customHeight="1">
      <c r="A36" s="19" t="s">
        <v>47</v>
      </c>
      <c r="B36" s="14" t="s">
        <v>68</v>
      </c>
      <c r="C36" s="89"/>
      <c r="D36" s="17">
        <v>4</v>
      </c>
      <c r="E36" s="17">
        <v>4</v>
      </c>
      <c r="F36" s="20">
        <v>3500</v>
      </c>
      <c r="G36" s="20">
        <f t="shared" si="0"/>
        <v>14000</v>
      </c>
    </row>
    <row r="37" spans="1:7" ht="21" customHeight="1">
      <c r="A37" s="19" t="s">
        <v>48</v>
      </c>
      <c r="B37" s="14" t="s">
        <v>63</v>
      </c>
      <c r="C37" s="89"/>
      <c r="D37" s="17">
        <v>48</v>
      </c>
      <c r="E37" s="17">
        <v>48</v>
      </c>
      <c r="F37" s="20">
        <v>1200</v>
      </c>
      <c r="G37" s="20">
        <f t="shared" si="0"/>
        <v>57600</v>
      </c>
    </row>
    <row r="38" spans="1:7" ht="21" customHeight="1">
      <c r="A38" s="19" t="s">
        <v>49</v>
      </c>
      <c r="B38" s="14" t="s">
        <v>64</v>
      </c>
      <c r="C38" s="86"/>
      <c r="D38" s="17">
        <v>44</v>
      </c>
      <c r="E38" s="17">
        <v>44</v>
      </c>
      <c r="F38" s="20">
        <v>1200</v>
      </c>
      <c r="G38" s="20">
        <f t="shared" si="0"/>
        <v>52800</v>
      </c>
    </row>
    <row r="39" spans="1:7" ht="15.75">
      <c r="A39" s="90" t="s">
        <v>21</v>
      </c>
      <c r="B39" s="91"/>
      <c r="C39" s="91"/>
      <c r="D39" s="91"/>
      <c r="E39" s="91"/>
      <c r="F39" s="91"/>
      <c r="G39" s="92"/>
    </row>
    <row r="40" spans="1:7" ht="15">
      <c r="A40" s="19" t="s">
        <v>71</v>
      </c>
      <c r="B40" s="14" t="s">
        <v>65</v>
      </c>
      <c r="C40" s="17">
        <v>85419</v>
      </c>
      <c r="D40" s="17">
        <v>45</v>
      </c>
      <c r="E40" s="17">
        <v>50</v>
      </c>
      <c r="F40" s="20"/>
      <c r="G40" s="20">
        <v>1500000</v>
      </c>
    </row>
    <row r="41" spans="1:7" ht="15.75">
      <c r="A41" s="8"/>
      <c r="B41" s="15" t="s">
        <v>8</v>
      </c>
      <c r="C41" s="5"/>
      <c r="D41" s="5"/>
      <c r="E41" s="5"/>
      <c r="F41" s="21"/>
      <c r="G41" s="21">
        <f>SUM(G11:G40)</f>
        <v>5139000</v>
      </c>
    </row>
    <row r="42" spans="1:7" ht="15">
      <c r="A42" s="11"/>
      <c r="B42" s="93" t="s">
        <v>9</v>
      </c>
      <c r="C42" s="17">
        <v>80101</v>
      </c>
      <c r="D42" s="17" t="str">
        <f>D11</f>
        <v>158+14</v>
      </c>
      <c r="E42" s="17"/>
      <c r="F42" s="20"/>
      <c r="G42" s="20">
        <f>G11</f>
        <v>590000</v>
      </c>
    </row>
    <row r="43" spans="1:7" ht="15">
      <c r="A43" s="12"/>
      <c r="B43" s="94"/>
      <c r="C43" s="17">
        <v>80104</v>
      </c>
      <c r="D43" s="17">
        <f>D13+D14+D15</f>
        <v>88</v>
      </c>
      <c r="E43" s="17"/>
      <c r="F43" s="20"/>
      <c r="G43" s="20">
        <f>G13+G14+G15</f>
        <v>249000</v>
      </c>
    </row>
    <row r="44" spans="1:7" ht="15">
      <c r="A44" s="12"/>
      <c r="B44" s="94"/>
      <c r="C44" s="17">
        <v>80110</v>
      </c>
      <c r="D44" s="17">
        <f>D16+D17</f>
        <v>147</v>
      </c>
      <c r="E44" s="17"/>
      <c r="F44" s="20"/>
      <c r="G44" s="20">
        <f>G16+G17</f>
        <v>530000</v>
      </c>
    </row>
    <row r="45" spans="1:7" ht="15">
      <c r="A45" s="12"/>
      <c r="B45" s="94"/>
      <c r="C45" s="17">
        <v>80120</v>
      </c>
      <c r="D45" s="17">
        <f>D18</f>
        <v>190</v>
      </c>
      <c r="E45" s="17"/>
      <c r="F45" s="20"/>
      <c r="G45" s="20">
        <f>G18+G19+G20</f>
        <v>870000</v>
      </c>
    </row>
    <row r="46" spans="1:7" ht="15">
      <c r="A46" s="12"/>
      <c r="B46" s="94"/>
      <c r="C46" s="17">
        <v>80130</v>
      </c>
      <c r="D46" s="17">
        <f>D21+D23+D24+D25+D26+D33+D37+D38</f>
        <v>322</v>
      </c>
      <c r="E46" s="17"/>
      <c r="F46" s="20"/>
      <c r="G46" s="20">
        <f>G21+G22+G23+G24+G25+G26+G27+G28+G29+G30+G31+G32+G33+G34+G35+G36+G37+G38</f>
        <v>1400000</v>
      </c>
    </row>
    <row r="47" spans="1:7" ht="15.75" thickBot="1">
      <c r="A47" s="12"/>
      <c r="B47" s="94"/>
      <c r="C47" s="17">
        <v>85419</v>
      </c>
      <c r="D47" s="17">
        <f>D40</f>
        <v>45</v>
      </c>
      <c r="E47" s="17"/>
      <c r="F47" s="20"/>
      <c r="G47" s="20">
        <f>G40</f>
        <v>1500000</v>
      </c>
    </row>
    <row r="48" spans="1:7" ht="16.5" thickBot="1">
      <c r="A48" s="13"/>
      <c r="B48" s="16" t="s">
        <v>8</v>
      </c>
      <c r="C48" s="18"/>
      <c r="D48" s="22"/>
      <c r="E48" s="22"/>
      <c r="F48" s="23"/>
      <c r="G48" s="24">
        <f>SUM(G42:G47)</f>
        <v>5139000</v>
      </c>
    </row>
    <row r="49" ht="12.75">
      <c r="A49" s="3"/>
    </row>
    <row r="50" spans="1:7" ht="12.75">
      <c r="A50" s="2"/>
      <c r="B50" s="2"/>
      <c r="C50" s="2"/>
      <c r="D50" s="2"/>
      <c r="E50" s="2"/>
      <c r="F50" s="2"/>
      <c r="G50" s="2"/>
    </row>
    <row r="51" spans="1:7" ht="15.75">
      <c r="A51" s="2"/>
      <c r="B51" s="10"/>
      <c r="C51" s="2"/>
      <c r="D51" s="2"/>
      <c r="E51" s="2"/>
      <c r="F51" s="2"/>
      <c r="G51" s="6"/>
    </row>
  </sheetData>
  <sheetProtection/>
  <mergeCells count="12">
    <mergeCell ref="A39:G39"/>
    <mergeCell ref="B42:B47"/>
    <mergeCell ref="A4:H7"/>
    <mergeCell ref="A10:G10"/>
    <mergeCell ref="C13:C15"/>
    <mergeCell ref="C16:C17"/>
    <mergeCell ref="A11:A12"/>
    <mergeCell ref="B11:B12"/>
    <mergeCell ref="C11:C12"/>
    <mergeCell ref="G11:G12"/>
    <mergeCell ref="C18:C20"/>
    <mergeCell ref="C21:C38"/>
  </mergeCells>
  <printOptions/>
  <pageMargins left="0.51" right="0.4" top="0.33" bottom="0.32" header="0.5" footer="0.5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51"/>
  <sheetViews>
    <sheetView tabSelected="1" view="pageBreakPreview" zoomScale="110" zoomScaleSheetLayoutView="110" zoomScalePageLayoutView="0" workbookViewId="0" topLeftCell="A1">
      <selection activeCell="D10" sqref="D10"/>
    </sheetView>
  </sheetViews>
  <sheetFormatPr defaultColWidth="9.00390625" defaultRowHeight="12.75"/>
  <cols>
    <col min="1" max="1" width="9.125" style="60" customWidth="1"/>
    <col min="2" max="2" width="12.25390625" style="60" customWidth="1"/>
    <col min="3" max="3" width="53.25390625" style="60" customWidth="1"/>
    <col min="4" max="4" width="12.875" style="60" customWidth="1"/>
    <col min="5" max="5" width="14.25390625" style="60" hidden="1" customWidth="1"/>
    <col min="6" max="6" width="15.875" style="60" hidden="1" customWidth="1"/>
    <col min="7" max="7" width="17.875" style="60" hidden="1" customWidth="1"/>
    <col min="8" max="8" width="21.375" style="60" customWidth="1"/>
    <col min="9" max="9" width="8.375" style="60" customWidth="1"/>
    <col min="10" max="16384" width="9.125" style="60" customWidth="1"/>
  </cols>
  <sheetData>
    <row r="2" spans="3:8" ht="54.75" customHeight="1">
      <c r="C2" s="128" t="s">
        <v>120</v>
      </c>
      <c r="D2" s="128"/>
      <c r="E2" s="128"/>
      <c r="F2" s="128"/>
      <c r="G2" s="128"/>
      <c r="H2" s="128"/>
    </row>
    <row r="5" spans="2:9" ht="12.75" customHeight="1">
      <c r="B5" s="102" t="s">
        <v>66</v>
      </c>
      <c r="C5" s="102"/>
      <c r="D5" s="102"/>
      <c r="E5" s="102"/>
      <c r="F5" s="102"/>
      <c r="G5" s="102"/>
      <c r="H5" s="102"/>
      <c r="I5" s="61"/>
    </row>
    <row r="6" spans="2:9" ht="12.75" customHeight="1">
      <c r="B6" s="102"/>
      <c r="C6" s="102"/>
      <c r="D6" s="102"/>
      <c r="E6" s="102"/>
      <c r="F6" s="102"/>
      <c r="G6" s="102"/>
      <c r="H6" s="102"/>
      <c r="I6" s="61"/>
    </row>
    <row r="7" spans="2:9" ht="12.75" customHeight="1">
      <c r="B7" s="102"/>
      <c r="C7" s="102"/>
      <c r="D7" s="102"/>
      <c r="E7" s="102"/>
      <c r="F7" s="102"/>
      <c r="G7" s="102"/>
      <c r="H7" s="102"/>
      <c r="I7" s="61"/>
    </row>
    <row r="8" spans="2:9" ht="12.75" customHeight="1">
      <c r="B8" s="61"/>
      <c r="C8" s="127"/>
      <c r="D8" s="61"/>
      <c r="E8" s="61"/>
      <c r="F8" s="61"/>
      <c r="G8" s="61"/>
      <c r="H8" s="61"/>
      <c r="I8" s="61"/>
    </row>
    <row r="9" spans="2:8" ht="15.75">
      <c r="B9" s="62"/>
      <c r="C9" s="63"/>
      <c r="D9" s="63"/>
      <c r="H9" s="64"/>
    </row>
    <row r="10" spans="2:8" ht="63">
      <c r="B10" s="65" t="s">
        <v>5</v>
      </c>
      <c r="C10" s="66" t="s">
        <v>6</v>
      </c>
      <c r="D10" s="66" t="s">
        <v>7</v>
      </c>
      <c r="E10" s="67" t="s">
        <v>18</v>
      </c>
      <c r="F10" s="67" t="s">
        <v>19</v>
      </c>
      <c r="G10" s="67" t="s">
        <v>10</v>
      </c>
      <c r="H10" s="67" t="s">
        <v>119</v>
      </c>
    </row>
    <row r="11" spans="2:8" ht="21" customHeight="1">
      <c r="B11" s="111" t="s">
        <v>20</v>
      </c>
      <c r="C11" s="112"/>
      <c r="D11" s="112"/>
      <c r="E11" s="112"/>
      <c r="F11" s="112"/>
      <c r="G11" s="112"/>
      <c r="H11" s="113"/>
    </row>
    <row r="12" spans="2:8" ht="21" customHeight="1">
      <c r="B12" s="68" t="s">
        <v>23</v>
      </c>
      <c r="C12" s="69" t="s">
        <v>2</v>
      </c>
      <c r="D12" s="70">
        <v>80101</v>
      </c>
      <c r="E12" s="70" t="s">
        <v>22</v>
      </c>
      <c r="F12" s="70" t="s">
        <v>70</v>
      </c>
      <c r="G12" s="71"/>
      <c r="H12" s="71">
        <v>590000</v>
      </c>
    </row>
    <row r="13" spans="2:8" ht="21.75" customHeight="1">
      <c r="B13" s="68" t="s">
        <v>24</v>
      </c>
      <c r="C13" s="69" t="s">
        <v>13</v>
      </c>
      <c r="D13" s="108">
        <v>80104</v>
      </c>
      <c r="E13" s="70">
        <v>18</v>
      </c>
      <c r="F13" s="70">
        <v>18</v>
      </c>
      <c r="G13" s="71">
        <v>2200</v>
      </c>
      <c r="H13" s="71">
        <v>40000</v>
      </c>
    </row>
    <row r="14" spans="2:8" ht="21" customHeight="1">
      <c r="B14" s="68" t="s">
        <v>25</v>
      </c>
      <c r="C14" s="69" t="s">
        <v>4</v>
      </c>
      <c r="D14" s="109"/>
      <c r="E14" s="70">
        <v>20</v>
      </c>
      <c r="F14" s="70">
        <v>20</v>
      </c>
      <c r="G14" s="71">
        <v>2200</v>
      </c>
      <c r="H14" s="71">
        <f>F14*G14</f>
        <v>44000</v>
      </c>
    </row>
    <row r="15" spans="2:8" ht="21" customHeight="1">
      <c r="B15" s="68" t="s">
        <v>26</v>
      </c>
      <c r="C15" s="69" t="s">
        <v>11</v>
      </c>
      <c r="D15" s="110"/>
      <c r="E15" s="70">
        <v>50</v>
      </c>
      <c r="F15" s="70">
        <v>50</v>
      </c>
      <c r="G15" s="71">
        <v>3300</v>
      </c>
      <c r="H15" s="71">
        <f>F15*G15</f>
        <v>165000</v>
      </c>
    </row>
    <row r="16" spans="2:8" ht="21" customHeight="1">
      <c r="B16" s="68" t="s">
        <v>27</v>
      </c>
      <c r="C16" s="69" t="s">
        <v>1</v>
      </c>
      <c r="D16" s="108">
        <v>80110</v>
      </c>
      <c r="E16" s="70">
        <v>57</v>
      </c>
      <c r="F16" s="70">
        <v>60</v>
      </c>
      <c r="G16" s="71">
        <v>3250</v>
      </c>
      <c r="H16" s="71">
        <f>F16*G16</f>
        <v>195000</v>
      </c>
    </row>
    <row r="17" spans="2:8" ht="21" customHeight="1">
      <c r="B17" s="68" t="s">
        <v>28</v>
      </c>
      <c r="C17" s="69" t="s">
        <v>69</v>
      </c>
      <c r="D17" s="110"/>
      <c r="E17" s="70">
        <v>90</v>
      </c>
      <c r="F17" s="70">
        <v>103</v>
      </c>
      <c r="G17" s="71">
        <v>3250</v>
      </c>
      <c r="H17" s="71">
        <v>335000</v>
      </c>
    </row>
    <row r="18" spans="2:8" ht="21" customHeight="1">
      <c r="B18" s="68" t="s">
        <v>29</v>
      </c>
      <c r="C18" s="69" t="s">
        <v>3</v>
      </c>
      <c r="D18" s="108">
        <v>80120</v>
      </c>
      <c r="E18" s="70">
        <v>190</v>
      </c>
      <c r="F18" s="70" t="s">
        <v>67</v>
      </c>
      <c r="G18" s="71">
        <v>3500</v>
      </c>
      <c r="H18" s="71">
        <v>702000</v>
      </c>
    </row>
    <row r="19" spans="2:8" ht="21" customHeight="1">
      <c r="B19" s="68" t="s">
        <v>30</v>
      </c>
      <c r="C19" s="69" t="s">
        <v>50</v>
      </c>
      <c r="D19" s="109"/>
      <c r="E19" s="70">
        <v>58</v>
      </c>
      <c r="F19" s="70">
        <v>60</v>
      </c>
      <c r="G19" s="71">
        <v>1200</v>
      </c>
      <c r="H19" s="71">
        <f aca="true" t="shared" si="0" ref="H19:H38">F19*G19</f>
        <v>72000</v>
      </c>
    </row>
    <row r="20" spans="2:8" ht="21.75" customHeight="1">
      <c r="B20" s="68" t="s">
        <v>31</v>
      </c>
      <c r="C20" s="69" t="s">
        <v>51</v>
      </c>
      <c r="D20" s="110"/>
      <c r="E20" s="70">
        <v>67</v>
      </c>
      <c r="F20" s="70">
        <v>80</v>
      </c>
      <c r="G20" s="71">
        <v>1200</v>
      </c>
      <c r="H20" s="71">
        <f t="shared" si="0"/>
        <v>96000</v>
      </c>
    </row>
    <row r="21" spans="2:8" ht="21" customHeight="1">
      <c r="B21" s="68" t="s">
        <v>32</v>
      </c>
      <c r="C21" s="69" t="s">
        <v>52</v>
      </c>
      <c r="D21" s="108">
        <v>80130</v>
      </c>
      <c r="E21" s="70">
        <v>28</v>
      </c>
      <c r="F21" s="70">
        <v>30</v>
      </c>
      <c r="G21" s="71">
        <v>1200</v>
      </c>
      <c r="H21" s="71">
        <f t="shared" si="0"/>
        <v>36000</v>
      </c>
    </row>
    <row r="22" spans="2:8" ht="21" customHeight="1">
      <c r="B22" s="68" t="s">
        <v>33</v>
      </c>
      <c r="C22" s="69" t="s">
        <v>17</v>
      </c>
      <c r="D22" s="109"/>
      <c r="E22" s="70">
        <v>10</v>
      </c>
      <c r="F22" s="70">
        <v>10</v>
      </c>
      <c r="G22" s="71">
        <v>1200</v>
      </c>
      <c r="H22" s="71">
        <f t="shared" si="0"/>
        <v>12000</v>
      </c>
    </row>
    <row r="23" spans="2:8" ht="21" customHeight="1">
      <c r="B23" s="68" t="s">
        <v>34</v>
      </c>
      <c r="C23" s="69" t="s">
        <v>0</v>
      </c>
      <c r="D23" s="109"/>
      <c r="E23" s="70">
        <v>32</v>
      </c>
      <c r="F23" s="70">
        <v>32</v>
      </c>
      <c r="G23" s="71">
        <v>1200</v>
      </c>
      <c r="H23" s="71">
        <f t="shared" si="0"/>
        <v>38400</v>
      </c>
    </row>
    <row r="24" spans="2:8" ht="15.75">
      <c r="B24" s="68" t="s">
        <v>35</v>
      </c>
      <c r="C24" s="69" t="s">
        <v>14</v>
      </c>
      <c r="D24" s="109"/>
      <c r="E24" s="70">
        <v>64</v>
      </c>
      <c r="F24" s="70">
        <v>64</v>
      </c>
      <c r="G24" s="71">
        <v>1200</v>
      </c>
      <c r="H24" s="71">
        <f t="shared" si="0"/>
        <v>76800</v>
      </c>
    </row>
    <row r="25" spans="2:8" ht="31.5">
      <c r="B25" s="68" t="s">
        <v>36</v>
      </c>
      <c r="C25" s="69" t="s">
        <v>15</v>
      </c>
      <c r="D25" s="109"/>
      <c r="E25" s="70">
        <v>63</v>
      </c>
      <c r="F25" s="70">
        <v>63</v>
      </c>
      <c r="G25" s="71">
        <v>1200</v>
      </c>
      <c r="H25" s="71">
        <f t="shared" si="0"/>
        <v>75600</v>
      </c>
    </row>
    <row r="26" spans="2:8" ht="21" customHeight="1">
      <c r="B26" s="68" t="s">
        <v>37</v>
      </c>
      <c r="C26" s="69" t="s">
        <v>53</v>
      </c>
      <c r="D26" s="109"/>
      <c r="E26" s="70">
        <v>11</v>
      </c>
      <c r="F26" s="70">
        <v>11</v>
      </c>
      <c r="G26" s="71">
        <v>1200</v>
      </c>
      <c r="H26" s="71">
        <f t="shared" si="0"/>
        <v>13200</v>
      </c>
    </row>
    <row r="27" spans="2:8" ht="21.75" customHeight="1">
      <c r="B27" s="68" t="s">
        <v>38</v>
      </c>
      <c r="C27" s="69" t="s">
        <v>54</v>
      </c>
      <c r="D27" s="109"/>
      <c r="E27" s="70">
        <v>89</v>
      </c>
      <c r="F27" s="70">
        <v>89</v>
      </c>
      <c r="G27" s="71">
        <v>1200</v>
      </c>
      <c r="H27" s="71">
        <f t="shared" si="0"/>
        <v>106800</v>
      </c>
    </row>
    <row r="28" spans="2:8" ht="21" customHeight="1">
      <c r="B28" s="68" t="s">
        <v>39</v>
      </c>
      <c r="C28" s="69" t="s">
        <v>55</v>
      </c>
      <c r="D28" s="109"/>
      <c r="E28" s="70">
        <v>74</v>
      </c>
      <c r="F28" s="70">
        <v>74</v>
      </c>
      <c r="G28" s="71">
        <v>1200</v>
      </c>
      <c r="H28" s="71">
        <f t="shared" si="0"/>
        <v>88800</v>
      </c>
    </row>
    <row r="29" spans="2:8" ht="21" customHeight="1">
      <c r="B29" s="68" t="s">
        <v>40</v>
      </c>
      <c r="C29" s="69" t="s">
        <v>56</v>
      </c>
      <c r="D29" s="109"/>
      <c r="E29" s="70">
        <v>51</v>
      </c>
      <c r="F29" s="70">
        <v>51</v>
      </c>
      <c r="G29" s="71">
        <v>1200</v>
      </c>
      <c r="H29" s="71">
        <f t="shared" si="0"/>
        <v>61200</v>
      </c>
    </row>
    <row r="30" spans="2:8" ht="21" customHeight="1">
      <c r="B30" s="68" t="s">
        <v>41</v>
      </c>
      <c r="C30" s="69" t="s">
        <v>57</v>
      </c>
      <c r="D30" s="109"/>
      <c r="E30" s="70">
        <v>281</v>
      </c>
      <c r="F30" s="70">
        <v>277</v>
      </c>
      <c r="G30" s="71">
        <v>1200</v>
      </c>
      <c r="H30" s="71">
        <f t="shared" si="0"/>
        <v>332400</v>
      </c>
    </row>
    <row r="31" spans="2:8" ht="21" customHeight="1">
      <c r="B31" s="68" t="s">
        <v>42</v>
      </c>
      <c r="C31" s="69" t="s">
        <v>58</v>
      </c>
      <c r="D31" s="109"/>
      <c r="E31" s="70">
        <v>79</v>
      </c>
      <c r="F31" s="70">
        <v>70</v>
      </c>
      <c r="G31" s="71">
        <v>1200</v>
      </c>
      <c r="H31" s="71">
        <f t="shared" si="0"/>
        <v>84000</v>
      </c>
    </row>
    <row r="32" spans="2:8" ht="21" customHeight="1">
      <c r="B32" s="68" t="s">
        <v>43</v>
      </c>
      <c r="C32" s="69" t="s">
        <v>59</v>
      </c>
      <c r="D32" s="109"/>
      <c r="E32" s="70">
        <v>153</v>
      </c>
      <c r="F32" s="70">
        <v>153</v>
      </c>
      <c r="G32" s="71">
        <v>1200</v>
      </c>
      <c r="H32" s="71">
        <f t="shared" si="0"/>
        <v>183600</v>
      </c>
    </row>
    <row r="33" spans="2:8" ht="21" customHeight="1">
      <c r="B33" s="68" t="s">
        <v>44</v>
      </c>
      <c r="C33" s="69" t="s">
        <v>60</v>
      </c>
      <c r="D33" s="109"/>
      <c r="E33" s="70">
        <v>32</v>
      </c>
      <c r="F33" s="70">
        <v>32</v>
      </c>
      <c r="G33" s="71">
        <v>1200</v>
      </c>
      <c r="H33" s="71">
        <f t="shared" si="0"/>
        <v>38400</v>
      </c>
    </row>
    <row r="34" spans="2:8" ht="21.75" customHeight="1">
      <c r="B34" s="68" t="s">
        <v>45</v>
      </c>
      <c r="C34" s="69" t="s">
        <v>61</v>
      </c>
      <c r="D34" s="109"/>
      <c r="E34" s="70">
        <v>85</v>
      </c>
      <c r="F34" s="70">
        <v>85</v>
      </c>
      <c r="G34" s="71">
        <v>1200</v>
      </c>
      <c r="H34" s="71">
        <f t="shared" si="0"/>
        <v>102000</v>
      </c>
    </row>
    <row r="35" spans="2:8" ht="21" customHeight="1">
      <c r="B35" s="68" t="s">
        <v>46</v>
      </c>
      <c r="C35" s="69" t="s">
        <v>62</v>
      </c>
      <c r="D35" s="109"/>
      <c r="E35" s="70">
        <v>22</v>
      </c>
      <c r="F35" s="70">
        <v>22</v>
      </c>
      <c r="G35" s="71">
        <v>1200</v>
      </c>
      <c r="H35" s="71">
        <f t="shared" si="0"/>
        <v>26400</v>
      </c>
    </row>
    <row r="36" spans="2:8" ht="21.75" customHeight="1">
      <c r="B36" s="68" t="s">
        <v>47</v>
      </c>
      <c r="C36" s="69" t="s">
        <v>68</v>
      </c>
      <c r="D36" s="109"/>
      <c r="E36" s="70">
        <v>4</v>
      </c>
      <c r="F36" s="70">
        <v>4</v>
      </c>
      <c r="G36" s="71">
        <v>3500</v>
      </c>
      <c r="H36" s="71">
        <f t="shared" si="0"/>
        <v>14000</v>
      </c>
    </row>
    <row r="37" spans="2:8" ht="21" customHeight="1">
      <c r="B37" s="68" t="s">
        <v>48</v>
      </c>
      <c r="C37" s="69" t="s">
        <v>63</v>
      </c>
      <c r="D37" s="109"/>
      <c r="E37" s="70">
        <v>48</v>
      </c>
      <c r="F37" s="70">
        <v>48</v>
      </c>
      <c r="G37" s="71">
        <v>1200</v>
      </c>
      <c r="H37" s="71">
        <f t="shared" si="0"/>
        <v>57600</v>
      </c>
    </row>
    <row r="38" spans="2:8" ht="21" customHeight="1">
      <c r="B38" s="68" t="s">
        <v>49</v>
      </c>
      <c r="C38" s="69" t="s">
        <v>64</v>
      </c>
      <c r="D38" s="110"/>
      <c r="E38" s="70">
        <v>44</v>
      </c>
      <c r="F38" s="70">
        <v>44</v>
      </c>
      <c r="G38" s="71">
        <v>1200</v>
      </c>
      <c r="H38" s="71">
        <f t="shared" si="0"/>
        <v>52800</v>
      </c>
    </row>
    <row r="39" spans="2:8" ht="18" customHeight="1">
      <c r="B39" s="103" t="s">
        <v>21</v>
      </c>
      <c r="C39" s="104"/>
      <c r="D39" s="104"/>
      <c r="E39" s="104"/>
      <c r="F39" s="104"/>
      <c r="G39" s="104"/>
      <c r="H39" s="105"/>
    </row>
    <row r="40" spans="2:8" ht="15.75">
      <c r="B40" s="68" t="s">
        <v>71</v>
      </c>
      <c r="C40" s="69" t="s">
        <v>65</v>
      </c>
      <c r="D40" s="70">
        <v>85419</v>
      </c>
      <c r="E40" s="70">
        <v>45</v>
      </c>
      <c r="F40" s="70">
        <v>50</v>
      </c>
      <c r="G40" s="71"/>
      <c r="H40" s="71">
        <v>1500000</v>
      </c>
    </row>
    <row r="41" spans="2:8" ht="15.75">
      <c r="B41" s="72"/>
      <c r="C41" s="73" t="s">
        <v>8</v>
      </c>
      <c r="D41" s="66"/>
      <c r="E41" s="66"/>
      <c r="F41" s="66"/>
      <c r="G41" s="74"/>
      <c r="H41" s="74">
        <f>SUM(H12:H40)</f>
        <v>5139000</v>
      </c>
    </row>
    <row r="42" spans="2:8" ht="15.75">
      <c r="B42" s="75"/>
      <c r="C42" s="106" t="s">
        <v>9</v>
      </c>
      <c r="D42" s="70">
        <v>80101</v>
      </c>
      <c r="E42" s="70" t="str">
        <f>E12</f>
        <v>158+14</v>
      </c>
      <c r="F42" s="70"/>
      <c r="G42" s="71"/>
      <c r="H42" s="71">
        <f>H12</f>
        <v>590000</v>
      </c>
    </row>
    <row r="43" spans="2:8" ht="15.75">
      <c r="B43" s="76"/>
      <c r="C43" s="107"/>
      <c r="D43" s="70">
        <v>80104</v>
      </c>
      <c r="E43" s="70">
        <f>E13+E14+E15</f>
        <v>88</v>
      </c>
      <c r="F43" s="70"/>
      <c r="G43" s="71"/>
      <c r="H43" s="71">
        <f>H13+H14+H15</f>
        <v>249000</v>
      </c>
    </row>
    <row r="44" spans="2:8" ht="15.75">
      <c r="B44" s="76"/>
      <c r="C44" s="107"/>
      <c r="D44" s="70">
        <v>80110</v>
      </c>
      <c r="E44" s="70">
        <f>E16+E17</f>
        <v>147</v>
      </c>
      <c r="F44" s="70"/>
      <c r="G44" s="71"/>
      <c r="H44" s="71">
        <f>H16+H17</f>
        <v>530000</v>
      </c>
    </row>
    <row r="45" spans="2:8" ht="15.75">
      <c r="B45" s="76"/>
      <c r="C45" s="107"/>
      <c r="D45" s="70">
        <v>80120</v>
      </c>
      <c r="E45" s="70">
        <f>E18</f>
        <v>190</v>
      </c>
      <c r="F45" s="70"/>
      <c r="G45" s="71"/>
      <c r="H45" s="71">
        <f>H18+H19+H20</f>
        <v>870000</v>
      </c>
    </row>
    <row r="46" spans="2:8" ht="15.75">
      <c r="B46" s="76"/>
      <c r="C46" s="107"/>
      <c r="D46" s="70">
        <v>80130</v>
      </c>
      <c r="E46" s="70">
        <f>E21+E23+E24+E25+E26+E33+E37+E38</f>
        <v>322</v>
      </c>
      <c r="F46" s="70"/>
      <c r="G46" s="71"/>
      <c r="H46" s="71">
        <f>H21+H22+H23+H24+H25+H26+H27+H28+H29+H30+H31+H32+H33+H34+H35+H36+H37+H38</f>
        <v>1400000</v>
      </c>
    </row>
    <row r="47" spans="2:8" ht="16.5" thickBot="1">
      <c r="B47" s="76"/>
      <c r="C47" s="107"/>
      <c r="D47" s="70">
        <v>85419</v>
      </c>
      <c r="E47" s="70">
        <f>E40</f>
        <v>45</v>
      </c>
      <c r="F47" s="70"/>
      <c r="G47" s="71"/>
      <c r="H47" s="71">
        <f>H40</f>
        <v>1500000</v>
      </c>
    </row>
    <row r="48" spans="2:8" ht="16.5" thickBot="1">
      <c r="B48" s="77"/>
      <c r="C48" s="78" t="s">
        <v>8</v>
      </c>
      <c r="D48" s="79"/>
      <c r="E48" s="80"/>
      <c r="F48" s="80"/>
      <c r="G48" s="81"/>
      <c r="H48" s="82">
        <f>SUM(H42:H47)</f>
        <v>5139000</v>
      </c>
    </row>
    <row r="49" ht="12.75">
      <c r="B49" s="62"/>
    </row>
    <row r="50" spans="2:8" ht="12.75">
      <c r="B50" s="64"/>
      <c r="C50" s="64"/>
      <c r="D50" s="64"/>
      <c r="E50" s="64"/>
      <c r="F50" s="64"/>
      <c r="G50" s="64"/>
      <c r="H50" s="64"/>
    </row>
    <row r="51" spans="2:8" ht="15.75">
      <c r="B51" s="64"/>
      <c r="C51" s="83"/>
      <c r="D51" s="64"/>
      <c r="E51" s="64"/>
      <c r="F51" s="64"/>
      <c r="G51" s="64"/>
      <c r="H51" s="84"/>
    </row>
  </sheetData>
  <sheetProtection/>
  <mergeCells count="9">
    <mergeCell ref="C2:H2"/>
    <mergeCell ref="B5:H7"/>
    <mergeCell ref="B39:H39"/>
    <mergeCell ref="C42:C47"/>
    <mergeCell ref="D18:D20"/>
    <mergeCell ref="D21:D38"/>
    <mergeCell ref="B11:H11"/>
    <mergeCell ref="D13:D15"/>
    <mergeCell ref="D16:D17"/>
  </mergeCells>
  <printOptions/>
  <pageMargins left="0.75" right="0.75" top="0.54" bottom="1" header="0.5" footer="0.5"/>
  <pageSetup horizontalDpi="300" verticalDpi="3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45"/>
  <sheetViews>
    <sheetView zoomScale="50" zoomScaleNormal="50" zoomScalePageLayoutView="0" workbookViewId="0" topLeftCell="A2">
      <selection activeCell="H43" sqref="H43"/>
    </sheetView>
  </sheetViews>
  <sheetFormatPr defaultColWidth="9.00390625" defaultRowHeight="12.75"/>
  <cols>
    <col min="1" max="1" width="9.125" style="25" customWidth="1"/>
    <col min="2" max="2" width="31.625" style="25" customWidth="1"/>
    <col min="3" max="3" width="25.125" style="25" customWidth="1"/>
    <col min="4" max="4" width="18.375" style="25" customWidth="1"/>
    <col min="5" max="5" width="18.625" style="25" customWidth="1"/>
    <col min="6" max="6" width="18.125" style="25" customWidth="1"/>
    <col min="7" max="7" width="19.00390625" style="25" customWidth="1"/>
    <col min="8" max="8" width="19.125" style="25" customWidth="1"/>
    <col min="9" max="9" width="16.625" style="25" customWidth="1"/>
    <col min="10" max="10" width="22.125" style="25" customWidth="1"/>
    <col min="11" max="11" width="9.125" style="25" customWidth="1"/>
    <col min="12" max="12" width="9.25390625" style="25" bestFit="1" customWidth="1"/>
    <col min="13" max="16384" width="9.125" style="25" customWidth="1"/>
  </cols>
  <sheetData>
    <row r="1" spans="2:10" ht="18">
      <c r="B1" s="26"/>
      <c r="C1" s="26"/>
      <c r="D1" s="26"/>
      <c r="E1" s="26"/>
      <c r="F1" s="26"/>
      <c r="G1" s="26"/>
      <c r="H1" s="26"/>
      <c r="I1" s="26"/>
      <c r="J1" s="27" t="s">
        <v>72</v>
      </c>
    </row>
    <row r="2" spans="2:10" ht="18">
      <c r="B2" s="114" t="s">
        <v>73</v>
      </c>
      <c r="C2" s="114"/>
      <c r="D2" s="114"/>
      <c r="E2" s="114"/>
      <c r="F2" s="114"/>
      <c r="G2" s="114"/>
      <c r="H2" s="114"/>
      <c r="I2" s="114"/>
      <c r="J2" s="114"/>
    </row>
    <row r="3" spans="2:10" ht="18">
      <c r="B3" s="28"/>
      <c r="C3" s="28"/>
      <c r="D3" s="28"/>
      <c r="E3" s="28"/>
      <c r="F3" s="28"/>
      <c r="G3" s="28"/>
      <c r="H3" s="28"/>
      <c r="I3" s="28"/>
      <c r="J3" s="28"/>
    </row>
    <row r="4" spans="2:10" ht="18.75" thickBot="1">
      <c r="B4" s="29"/>
      <c r="C4" s="29"/>
      <c r="D4" s="29"/>
      <c r="E4" s="29"/>
      <c r="F4" s="29"/>
      <c r="G4" s="29"/>
      <c r="H4" s="29"/>
      <c r="I4" s="29"/>
      <c r="J4" s="29"/>
    </row>
    <row r="5" spans="2:10" ht="12.75" customHeight="1">
      <c r="B5" s="115"/>
      <c r="C5" s="117" t="s">
        <v>74</v>
      </c>
      <c r="D5" s="117" t="s">
        <v>75</v>
      </c>
      <c r="E5" s="118" t="s">
        <v>76</v>
      </c>
      <c r="F5" s="118"/>
      <c r="G5" s="117" t="s">
        <v>77</v>
      </c>
      <c r="H5" s="118" t="s">
        <v>76</v>
      </c>
      <c r="I5" s="118"/>
      <c r="J5" s="119" t="s">
        <v>78</v>
      </c>
    </row>
    <row r="6" spans="2:10" ht="36">
      <c r="B6" s="116"/>
      <c r="C6" s="117"/>
      <c r="D6" s="117"/>
      <c r="E6" s="30" t="s">
        <v>79</v>
      </c>
      <c r="F6" s="30" t="s">
        <v>80</v>
      </c>
      <c r="G6" s="117"/>
      <c r="H6" s="30" t="s">
        <v>81</v>
      </c>
      <c r="I6" s="30" t="s">
        <v>82</v>
      </c>
      <c r="J6" s="119"/>
    </row>
    <row r="7" spans="2:10" ht="21" customHeight="1">
      <c r="B7" s="31" t="s">
        <v>83</v>
      </c>
      <c r="C7" s="32"/>
      <c r="D7" s="32"/>
      <c r="E7" s="32"/>
      <c r="F7" s="32"/>
      <c r="G7" s="32"/>
      <c r="H7" s="32"/>
      <c r="I7" s="32"/>
      <c r="J7" s="33"/>
    </row>
    <row r="8" spans="2:10" ht="36" customHeight="1">
      <c r="B8" s="34" t="s">
        <v>84</v>
      </c>
      <c r="C8" s="32"/>
      <c r="D8" s="35">
        <f aca="true" t="shared" si="0" ref="D8:I8">D12+D14+D16</f>
        <v>1561000</v>
      </c>
      <c r="E8" s="35">
        <f t="shared" si="0"/>
        <v>51000</v>
      </c>
      <c r="F8" s="35">
        <f t="shared" si="0"/>
        <v>1510000</v>
      </c>
      <c r="G8" s="35">
        <f t="shared" si="0"/>
        <v>1561000</v>
      </c>
      <c r="H8" s="35">
        <f t="shared" si="0"/>
        <v>1370900</v>
      </c>
      <c r="I8" s="35">
        <f t="shared" si="0"/>
        <v>190100</v>
      </c>
      <c r="J8" s="33"/>
    </row>
    <row r="9" spans="2:10" ht="18" hidden="1">
      <c r="B9" s="36"/>
      <c r="C9" s="32"/>
      <c r="D9" s="32"/>
      <c r="E9" s="32"/>
      <c r="F9" s="32"/>
      <c r="G9" s="32"/>
      <c r="H9" s="32"/>
      <c r="I9" s="32"/>
      <c r="J9" s="33"/>
    </row>
    <row r="10" spans="2:10" ht="18" hidden="1">
      <c r="B10" s="36" t="s">
        <v>85</v>
      </c>
      <c r="C10" s="32"/>
      <c r="D10" s="32"/>
      <c r="E10" s="32"/>
      <c r="F10" s="32"/>
      <c r="G10" s="32"/>
      <c r="H10" s="32"/>
      <c r="I10" s="32"/>
      <c r="J10" s="33"/>
    </row>
    <row r="11" spans="2:10" ht="18">
      <c r="B11" s="36" t="s">
        <v>86</v>
      </c>
      <c r="C11" s="32"/>
      <c r="D11" s="32"/>
      <c r="E11" s="32"/>
      <c r="F11" s="32"/>
      <c r="G11" s="32"/>
      <c r="H11" s="32"/>
      <c r="I11" s="32"/>
      <c r="J11" s="33"/>
    </row>
    <row r="12" spans="2:10" ht="18">
      <c r="B12" s="36" t="s">
        <v>87</v>
      </c>
      <c r="C12" s="32"/>
      <c r="D12" s="32">
        <f>E12+F12</f>
        <v>1301000</v>
      </c>
      <c r="E12" s="32">
        <v>1000</v>
      </c>
      <c r="F12" s="32">
        <v>1300000</v>
      </c>
      <c r="G12" s="32">
        <f>D12</f>
        <v>1301000</v>
      </c>
      <c r="H12" s="32">
        <f>G12*0.9</f>
        <v>1170900</v>
      </c>
      <c r="I12" s="32">
        <f>G12-H12</f>
        <v>130100</v>
      </c>
      <c r="J12" s="33"/>
    </row>
    <row r="13" spans="2:10" ht="18">
      <c r="B13" s="36" t="s">
        <v>88</v>
      </c>
      <c r="C13" s="32"/>
      <c r="D13" s="32"/>
      <c r="E13" s="32"/>
      <c r="F13" s="32"/>
      <c r="G13" s="32"/>
      <c r="H13" s="32"/>
      <c r="I13" s="32"/>
      <c r="J13" s="33"/>
    </row>
    <row r="14" spans="2:10" ht="18">
      <c r="B14" s="36" t="s">
        <v>89</v>
      </c>
      <c r="C14" s="32"/>
      <c r="D14" s="32">
        <f>E14+F14</f>
        <v>250000</v>
      </c>
      <c r="E14" s="32">
        <v>50000</v>
      </c>
      <c r="F14" s="32">
        <v>200000</v>
      </c>
      <c r="G14" s="32">
        <f>D14</f>
        <v>250000</v>
      </c>
      <c r="H14" s="32">
        <f>G14*0.8</f>
        <v>200000</v>
      </c>
      <c r="I14" s="32">
        <f>G14-H14</f>
        <v>50000</v>
      </c>
      <c r="J14" s="33"/>
    </row>
    <row r="15" spans="2:10" ht="18">
      <c r="B15" s="36" t="s">
        <v>90</v>
      </c>
      <c r="C15" s="32"/>
      <c r="D15" s="32"/>
      <c r="E15" s="32"/>
      <c r="F15" s="32"/>
      <c r="G15" s="32"/>
      <c r="H15" s="32"/>
      <c r="I15" s="32"/>
      <c r="J15" s="33"/>
    </row>
    <row r="16" spans="2:10" ht="39.75" customHeight="1" thickBot="1">
      <c r="B16" s="37" t="s">
        <v>91</v>
      </c>
      <c r="C16" s="38"/>
      <c r="D16" s="39">
        <f>E16+F16</f>
        <v>10000</v>
      </c>
      <c r="E16" s="39">
        <v>0</v>
      </c>
      <c r="F16" s="39">
        <v>10000</v>
      </c>
      <c r="G16" s="39">
        <f>D16</f>
        <v>10000</v>
      </c>
      <c r="H16" s="39">
        <v>0</v>
      </c>
      <c r="I16" s="39">
        <f>G16-H16</f>
        <v>10000</v>
      </c>
      <c r="J16" s="40"/>
    </row>
    <row r="17" spans="2:10" ht="18">
      <c r="B17" s="41" t="s">
        <v>92</v>
      </c>
      <c r="C17" s="42"/>
      <c r="D17" s="42"/>
      <c r="E17" s="42"/>
      <c r="F17" s="42"/>
      <c r="G17" s="42"/>
      <c r="H17" s="42"/>
      <c r="I17" s="42"/>
      <c r="J17" s="43"/>
    </row>
    <row r="18" spans="2:10" ht="18">
      <c r="B18" s="44" t="s">
        <v>93</v>
      </c>
      <c r="C18" s="32"/>
      <c r="D18" s="35">
        <f aca="true" t="shared" si="1" ref="D18:I18">D20+D22+D24+D26+D29+D31+D33+D35+D37+D39+D42</f>
        <v>45400000</v>
      </c>
      <c r="E18" s="35">
        <f t="shared" si="1"/>
        <v>2180000</v>
      </c>
      <c r="F18" s="35">
        <f t="shared" si="1"/>
        <v>43220000</v>
      </c>
      <c r="G18" s="35">
        <f t="shared" si="1"/>
        <v>45400000</v>
      </c>
      <c r="H18" s="35">
        <f t="shared" si="1"/>
        <v>39800000</v>
      </c>
      <c r="I18" s="35">
        <f t="shared" si="1"/>
        <v>5600000</v>
      </c>
      <c r="J18" s="33"/>
    </row>
    <row r="19" spans="2:10" ht="18">
      <c r="B19" s="36" t="s">
        <v>94</v>
      </c>
      <c r="C19" s="32"/>
      <c r="D19" s="32"/>
      <c r="E19" s="32"/>
      <c r="F19" s="32"/>
      <c r="G19" s="32"/>
      <c r="H19" s="32"/>
      <c r="I19" s="32"/>
      <c r="J19" s="33"/>
    </row>
    <row r="20" spans="2:10" ht="18">
      <c r="B20" s="36" t="s">
        <v>95</v>
      </c>
      <c r="C20" s="32"/>
      <c r="D20" s="32">
        <f>E20+F20</f>
        <v>12500000</v>
      </c>
      <c r="E20" s="32">
        <v>150000</v>
      </c>
      <c r="F20" s="32">
        <v>12350000</v>
      </c>
      <c r="G20" s="32">
        <f>D20</f>
        <v>12500000</v>
      </c>
      <c r="H20" s="32">
        <f>G20*0.9</f>
        <v>11250000</v>
      </c>
      <c r="I20" s="32">
        <f>G20-H20</f>
        <v>1250000</v>
      </c>
      <c r="J20" s="33"/>
    </row>
    <row r="21" spans="2:10" ht="18">
      <c r="B21" s="36" t="s">
        <v>96</v>
      </c>
      <c r="C21" s="32"/>
      <c r="D21" s="32"/>
      <c r="E21" s="32"/>
      <c r="F21" s="32"/>
      <c r="G21" s="32"/>
      <c r="H21" s="32"/>
      <c r="I21" s="32"/>
      <c r="J21" s="33"/>
    </row>
    <row r="22" spans="2:10" ht="36" customHeight="1">
      <c r="B22" s="45" t="s">
        <v>97</v>
      </c>
      <c r="C22" s="32"/>
      <c r="D22" s="46">
        <f>E22+F22</f>
        <v>500000</v>
      </c>
      <c r="E22" s="46">
        <v>0</v>
      </c>
      <c r="F22" s="46">
        <v>500000</v>
      </c>
      <c r="G22" s="46">
        <f>D22</f>
        <v>500000</v>
      </c>
      <c r="H22" s="46">
        <f>G22*0.95</f>
        <v>475000</v>
      </c>
      <c r="I22" s="46">
        <f>G22-H22</f>
        <v>25000</v>
      </c>
      <c r="J22" s="33"/>
    </row>
    <row r="23" spans="2:10" ht="18">
      <c r="B23" s="47" t="s">
        <v>98</v>
      </c>
      <c r="C23" s="32"/>
      <c r="D23" s="32"/>
      <c r="E23" s="32"/>
      <c r="F23" s="32"/>
      <c r="G23" s="32"/>
      <c r="H23" s="32"/>
      <c r="I23" s="32"/>
      <c r="J23" s="33"/>
    </row>
    <row r="24" spans="2:10" ht="18">
      <c r="B24" s="36" t="s">
        <v>99</v>
      </c>
      <c r="C24" s="32"/>
      <c r="D24" s="32">
        <f>E24+F24</f>
        <v>8700000</v>
      </c>
      <c r="E24" s="32">
        <v>1500000</v>
      </c>
      <c r="F24" s="32">
        <v>7200000</v>
      </c>
      <c r="G24" s="32">
        <f>D24</f>
        <v>8700000</v>
      </c>
      <c r="H24" s="32">
        <f>G24*0.8</f>
        <v>6960000</v>
      </c>
      <c r="I24" s="32">
        <f>G24-H24</f>
        <v>1740000</v>
      </c>
      <c r="J24" s="33"/>
    </row>
    <row r="25" spans="2:10" ht="18">
      <c r="B25" s="36" t="s">
        <v>100</v>
      </c>
      <c r="C25" s="32"/>
      <c r="D25" s="32"/>
      <c r="E25" s="32"/>
      <c r="F25" s="32"/>
      <c r="G25" s="32"/>
      <c r="H25" s="32"/>
      <c r="I25" s="32"/>
      <c r="J25" s="33"/>
    </row>
    <row r="26" spans="2:10" ht="18">
      <c r="B26" s="36" t="s">
        <v>101</v>
      </c>
      <c r="C26" s="32"/>
      <c r="D26" s="32">
        <f>E26+F26</f>
        <v>7150000</v>
      </c>
      <c r="E26" s="32">
        <v>100000</v>
      </c>
      <c r="F26" s="32">
        <v>7050000</v>
      </c>
      <c r="G26" s="32">
        <f>D26</f>
        <v>7150000</v>
      </c>
      <c r="H26" s="32">
        <f>G26*0.9</f>
        <v>6435000</v>
      </c>
      <c r="I26" s="32">
        <f>G26-H26</f>
        <v>715000</v>
      </c>
      <c r="J26" s="33"/>
    </row>
    <row r="27" spans="2:10" ht="18" hidden="1">
      <c r="B27" s="36" t="s">
        <v>102</v>
      </c>
      <c r="C27" s="32"/>
      <c r="D27" s="32">
        <f>E27+F27</f>
        <v>0</v>
      </c>
      <c r="E27" s="32"/>
      <c r="F27" s="32"/>
      <c r="G27" s="32">
        <f>D27</f>
        <v>0</v>
      </c>
      <c r="H27" s="32">
        <f>G27*0.85</f>
        <v>0</v>
      </c>
      <c r="I27" s="32">
        <f>G27-H27</f>
        <v>0</v>
      </c>
      <c r="J27" s="33"/>
    </row>
    <row r="28" spans="2:10" ht="18">
      <c r="B28" s="36" t="s">
        <v>103</v>
      </c>
      <c r="C28" s="32"/>
      <c r="D28" s="32"/>
      <c r="E28" s="32"/>
      <c r="F28" s="32"/>
      <c r="G28" s="48"/>
      <c r="H28" s="32"/>
      <c r="I28" s="32"/>
      <c r="J28" s="33"/>
    </row>
    <row r="29" spans="2:10" ht="18">
      <c r="B29" s="36" t="s">
        <v>104</v>
      </c>
      <c r="C29" s="32"/>
      <c r="D29" s="32">
        <f>E29+F29</f>
        <v>300000</v>
      </c>
      <c r="E29" s="32">
        <v>0</v>
      </c>
      <c r="F29" s="32">
        <v>300000</v>
      </c>
      <c r="G29" s="32">
        <f>D29</f>
        <v>300000</v>
      </c>
      <c r="H29" s="32">
        <f>G29*0.95</f>
        <v>285000</v>
      </c>
      <c r="I29" s="32">
        <f>G29-H29</f>
        <v>15000</v>
      </c>
      <c r="J29" s="33"/>
    </row>
    <row r="30" spans="2:10" ht="18">
      <c r="B30" s="36" t="s">
        <v>105</v>
      </c>
      <c r="C30" s="32"/>
      <c r="D30" s="32"/>
      <c r="E30" s="32"/>
      <c r="F30" s="32"/>
      <c r="G30" s="32"/>
      <c r="H30" s="32"/>
      <c r="I30" s="32"/>
      <c r="J30" s="33"/>
    </row>
    <row r="31" spans="2:10" ht="18">
      <c r="B31" s="36" t="s">
        <v>106</v>
      </c>
      <c r="C31" s="32"/>
      <c r="D31" s="48">
        <f>E31+F31</f>
        <v>5750000</v>
      </c>
      <c r="E31" s="32">
        <v>100000</v>
      </c>
      <c r="F31" s="32">
        <v>5650000</v>
      </c>
      <c r="G31" s="32">
        <f>D31</f>
        <v>5750000</v>
      </c>
      <c r="H31" s="32">
        <f>G31*0.9</f>
        <v>5175000</v>
      </c>
      <c r="I31" s="32">
        <f>G31-H31</f>
        <v>575000</v>
      </c>
      <c r="J31" s="33"/>
    </row>
    <row r="32" spans="2:10" ht="18">
      <c r="B32" s="47" t="s">
        <v>107</v>
      </c>
      <c r="C32" s="32"/>
      <c r="D32" s="48"/>
      <c r="E32" s="32"/>
      <c r="F32" s="32"/>
      <c r="G32" s="32"/>
      <c r="H32" s="32"/>
      <c r="I32" s="32"/>
      <c r="J32" s="33"/>
    </row>
    <row r="33" spans="2:10" ht="18">
      <c r="B33" s="36" t="s">
        <v>108</v>
      </c>
      <c r="C33" s="32"/>
      <c r="D33" s="48">
        <f>E33+F33</f>
        <v>1000000</v>
      </c>
      <c r="E33" s="32">
        <v>30000</v>
      </c>
      <c r="F33" s="32">
        <v>970000</v>
      </c>
      <c r="G33" s="32">
        <f>D33</f>
        <v>1000000</v>
      </c>
      <c r="H33" s="32">
        <f>G33*0.9</f>
        <v>900000</v>
      </c>
      <c r="I33" s="32">
        <f>G33-H33</f>
        <v>100000</v>
      </c>
      <c r="J33" s="33"/>
    </row>
    <row r="34" spans="2:10" ht="18">
      <c r="B34" s="36" t="s">
        <v>109</v>
      </c>
      <c r="C34" s="32"/>
      <c r="D34" s="32"/>
      <c r="E34" s="32"/>
      <c r="F34" s="32"/>
      <c r="G34" s="32"/>
      <c r="H34" s="32"/>
      <c r="I34" s="32"/>
      <c r="J34" s="33"/>
    </row>
    <row r="35" spans="2:10" ht="18">
      <c r="B35" s="36" t="s">
        <v>110</v>
      </c>
      <c r="C35" s="32"/>
      <c r="D35" s="32">
        <f>E35+F35</f>
        <v>7550000</v>
      </c>
      <c r="E35" s="32">
        <v>200000</v>
      </c>
      <c r="F35" s="32">
        <v>7350000</v>
      </c>
      <c r="G35" s="32">
        <f>D35</f>
        <v>7550000</v>
      </c>
      <c r="H35" s="32">
        <f>G35*0.9</f>
        <v>6795000</v>
      </c>
      <c r="I35" s="32">
        <f>G35-H35</f>
        <v>755000</v>
      </c>
      <c r="J35" s="33"/>
    </row>
    <row r="36" spans="2:10" ht="18">
      <c r="B36" s="36" t="s">
        <v>111</v>
      </c>
      <c r="C36" s="32"/>
      <c r="D36" s="32"/>
      <c r="E36" s="32"/>
      <c r="F36" s="32"/>
      <c r="G36" s="32"/>
      <c r="H36" s="32"/>
      <c r="I36" s="32"/>
      <c r="J36" s="33"/>
    </row>
    <row r="37" spans="2:10" ht="18">
      <c r="B37" s="36" t="s">
        <v>112</v>
      </c>
      <c r="C37" s="32"/>
      <c r="D37" s="32">
        <f>E37+F37</f>
        <v>500000</v>
      </c>
      <c r="E37" s="32">
        <v>0</v>
      </c>
      <c r="F37" s="32">
        <v>500000</v>
      </c>
      <c r="G37" s="32">
        <f>D37</f>
        <v>500000</v>
      </c>
      <c r="H37" s="32">
        <f>G37*0.95</f>
        <v>475000</v>
      </c>
      <c r="I37" s="32">
        <f>G37-H37</f>
        <v>25000</v>
      </c>
      <c r="J37" s="33"/>
    </row>
    <row r="38" spans="2:10" ht="18">
      <c r="B38" s="36" t="s">
        <v>113</v>
      </c>
      <c r="C38" s="32"/>
      <c r="D38" s="32"/>
      <c r="E38" s="32"/>
      <c r="F38" s="32"/>
      <c r="G38" s="32"/>
      <c r="H38" s="32"/>
      <c r="I38" s="32"/>
      <c r="J38" s="33"/>
    </row>
    <row r="39" spans="2:10" ht="18">
      <c r="B39" s="120" t="s">
        <v>114</v>
      </c>
      <c r="C39" s="121"/>
      <c r="D39" s="123">
        <f>E39+F39</f>
        <v>1200000</v>
      </c>
      <c r="E39" s="123">
        <v>100000</v>
      </c>
      <c r="F39" s="123">
        <v>1100000</v>
      </c>
      <c r="G39" s="123">
        <f>D39</f>
        <v>1200000</v>
      </c>
      <c r="H39" s="123">
        <v>1050000</v>
      </c>
      <c r="I39" s="123">
        <f>G39-H39</f>
        <v>150000</v>
      </c>
      <c r="J39" s="125"/>
    </row>
    <row r="40" spans="2:10" ht="18">
      <c r="B40" s="120"/>
      <c r="C40" s="122"/>
      <c r="D40" s="124"/>
      <c r="E40" s="124"/>
      <c r="F40" s="124"/>
      <c r="G40" s="124"/>
      <c r="H40" s="124"/>
      <c r="I40" s="124"/>
      <c r="J40" s="126"/>
    </row>
    <row r="41" spans="2:10" ht="18">
      <c r="B41" s="45" t="s">
        <v>115</v>
      </c>
      <c r="C41" s="32"/>
      <c r="D41" s="32"/>
      <c r="E41" s="32"/>
      <c r="F41" s="32"/>
      <c r="G41" s="32"/>
      <c r="H41" s="32"/>
      <c r="I41" s="32"/>
      <c r="J41" s="33"/>
    </row>
    <row r="42" spans="2:10" ht="36.75" thickBot="1">
      <c r="B42" s="37" t="s">
        <v>91</v>
      </c>
      <c r="C42" s="49"/>
      <c r="D42" s="49">
        <f>E42+F42</f>
        <v>250000</v>
      </c>
      <c r="E42" s="49">
        <v>0</v>
      </c>
      <c r="F42" s="49">
        <v>250000</v>
      </c>
      <c r="G42" s="49">
        <f>D42</f>
        <v>250000</v>
      </c>
      <c r="H42" s="49">
        <v>0</v>
      </c>
      <c r="I42" s="49">
        <f>F42-H42</f>
        <v>250000</v>
      </c>
      <c r="J42" s="50"/>
    </row>
    <row r="43" spans="2:10" ht="21" customHeight="1">
      <c r="B43" s="51" t="s">
        <v>116</v>
      </c>
      <c r="C43" s="52"/>
      <c r="D43" s="52"/>
      <c r="E43" s="52"/>
      <c r="F43" s="52"/>
      <c r="G43" s="52"/>
      <c r="H43" s="52"/>
      <c r="I43" s="52"/>
      <c r="J43" s="53"/>
    </row>
    <row r="44" spans="2:10" ht="34.5" customHeight="1">
      <c r="B44" s="51" t="s">
        <v>117</v>
      </c>
      <c r="C44" s="54"/>
      <c r="D44" s="55"/>
      <c r="E44" s="42"/>
      <c r="F44" s="55"/>
      <c r="G44" s="55"/>
      <c r="H44" s="42"/>
      <c r="I44" s="42"/>
      <c r="J44" s="43"/>
    </row>
    <row r="45" spans="2:10" s="56" customFormat="1" ht="18.75" thickBot="1">
      <c r="B45" s="57" t="s">
        <v>118</v>
      </c>
      <c r="C45" s="58"/>
      <c r="D45" s="58">
        <f aca="true" t="shared" si="2" ref="D45:I45">D8+D18</f>
        <v>46961000</v>
      </c>
      <c r="E45" s="58">
        <f t="shared" si="2"/>
        <v>2231000</v>
      </c>
      <c r="F45" s="58">
        <f t="shared" si="2"/>
        <v>44730000</v>
      </c>
      <c r="G45" s="58">
        <f t="shared" si="2"/>
        <v>46961000</v>
      </c>
      <c r="H45" s="58">
        <f t="shared" si="2"/>
        <v>41170900</v>
      </c>
      <c r="I45" s="58">
        <f t="shared" si="2"/>
        <v>5790100</v>
      </c>
      <c r="J45" s="59"/>
    </row>
  </sheetData>
  <sheetProtection/>
  <mergeCells count="17">
    <mergeCell ref="J39:J40"/>
    <mergeCell ref="F39:F40"/>
    <mergeCell ref="G39:G40"/>
    <mergeCell ref="H39:H40"/>
    <mergeCell ref="I39:I40"/>
    <mergeCell ref="B39:B40"/>
    <mergeCell ref="C39:C40"/>
    <mergeCell ref="D39:D40"/>
    <mergeCell ref="E39:E40"/>
    <mergeCell ref="B2:J2"/>
    <mergeCell ref="B5:B6"/>
    <mergeCell ref="C5:C6"/>
    <mergeCell ref="D5:D6"/>
    <mergeCell ref="E5:F5"/>
    <mergeCell ref="G5:G6"/>
    <mergeCell ref="H5:I5"/>
    <mergeCell ref="J5:J6"/>
  </mergeCells>
  <printOptions/>
  <pageMargins left="0.75" right="0.75" top="0.31" bottom="0.44" header="0.5" footer="0.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UM TBG</cp:lastModifiedBy>
  <cp:lastPrinted>2008-01-15T13:55:08Z</cp:lastPrinted>
  <dcterms:created xsi:type="dcterms:W3CDTF">2001-09-06T08:38:37Z</dcterms:created>
  <dcterms:modified xsi:type="dcterms:W3CDTF">2008-01-15T13:02:22Z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