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 2006" sheetId="1" r:id="rId1"/>
    <sheet name="plan 2005" sheetId="2" r:id="rId2"/>
    <sheet name="plan 2004" sheetId="3" r:id="rId3"/>
    <sheet name="rozl_2003" sheetId="4" r:id="rId4"/>
    <sheet name="plan2003" sheetId="5" r:id="rId5"/>
  </sheets>
  <definedNames>
    <definedName name="_xlnm.Print_Area" localSheetId="3">'rozl_2003'!$A$1:$K$37</definedName>
  </definedNames>
  <calcPr fullCalcOnLoad="1"/>
</workbook>
</file>

<file path=xl/sharedStrings.xml><?xml version="1.0" encoding="utf-8"?>
<sst xmlns="http://schemas.openxmlformats.org/spreadsheetml/2006/main" count="187" uniqueCount="73">
  <si>
    <t>Plan dotacji na 2006 rok z ustawy o systemie oświaty dla szkół, przedszkoli i placówek                                                            o charakterze niepublicznym</t>
  </si>
  <si>
    <t>Załącznik Nr 6</t>
  </si>
  <si>
    <t>I.</t>
  </si>
  <si>
    <t>Lp.</t>
  </si>
  <si>
    <t>Nazwa szkoły/placówki</t>
  </si>
  <si>
    <t>Rozdział</t>
  </si>
  <si>
    <t>Planowana liczba uczniów w 2006 r.</t>
  </si>
  <si>
    <t>Planow.kwota na 1 ucznia / dziecko   w zł  rocznie</t>
  </si>
  <si>
    <t>Plan dotacji  na  2006 r. w zł</t>
  </si>
  <si>
    <t>Społeczna Szkoła Podstawowa</t>
  </si>
  <si>
    <t>Niepubliczne Przedszkole Sielec</t>
  </si>
  <si>
    <t>Niepubliczne Przedszkole Zakrzów</t>
  </si>
  <si>
    <t>Niepubliczne Przedszkole "Ochronka"</t>
  </si>
  <si>
    <t>I Społeczne Gimnazjum</t>
  </si>
  <si>
    <t>II Społeczne Gimnazjum</t>
  </si>
  <si>
    <t>I Społeczne Liceum Ogólnoksz.</t>
  </si>
  <si>
    <t>TWP</t>
  </si>
  <si>
    <t>Profesjonalna Szkoła Biznesu</t>
  </si>
  <si>
    <t>Szkoła Menadż.Służb Ochrony i Biznesu</t>
  </si>
  <si>
    <t>Małopolska Szkoła Handlowa</t>
  </si>
  <si>
    <t>Euro-Szkoła - Jan Chmielowiec</t>
  </si>
  <si>
    <t>Euro-Szkoła - BIS Jacek Sadrakuła</t>
  </si>
  <si>
    <t>Niepubl.Techn.Gastronom.dla Dorosłych</t>
  </si>
  <si>
    <t>Studium Detektywów i Prac. Ochrony</t>
  </si>
  <si>
    <t>Ośrodek Reh-Eduk-Wychowawczy</t>
  </si>
  <si>
    <t>RAZEM</t>
  </si>
  <si>
    <t>Rozdziały</t>
  </si>
  <si>
    <t>II.</t>
  </si>
  <si>
    <t>Świetlica - parafia Św.Barbary</t>
  </si>
  <si>
    <t>OGÓŁEM</t>
  </si>
  <si>
    <t>Plan dotacji z ustawy o systemie oświaty dla szkół i przedszkoli o charakterze niepublicznym</t>
  </si>
  <si>
    <t>Załącznik 12 b</t>
  </si>
  <si>
    <t>Planowana liczba uczniów w 2005 r.</t>
  </si>
  <si>
    <t>Plan dotacji  na  2005 r. w zł</t>
  </si>
  <si>
    <t>Szkoła Zarządzania</t>
  </si>
  <si>
    <t>Szk.Niepub. Sadrakuła-Chmielowiec</t>
  </si>
  <si>
    <t>Planowana liczba uczniów w 2004 r.</t>
  </si>
  <si>
    <t>Planow.kwota na 1 ucznia /dziecko   w zł  rocznie</t>
  </si>
  <si>
    <t>Plan dotacji  na  2004 r. w zł</t>
  </si>
  <si>
    <t>Ochronka - parafia MBNP</t>
  </si>
  <si>
    <t>ROZLICZENIE DOTACJI DLA SZKÓŁ I PLACÓWEK NIEPUBLICZNYCH W 2003 R.</t>
  </si>
  <si>
    <t>Załącznik Nr ........... Do Uchwały Nr .............</t>
  </si>
  <si>
    <t>Rady Miasta Tarnobrzeg z dnia ...................</t>
  </si>
  <si>
    <t xml:space="preserve">Planow. liczba uczniów </t>
  </si>
  <si>
    <t>Planowane wydatki na 1 ucznia   w zł  rocznie</t>
  </si>
  <si>
    <t>Plan dotacji    2003 r.    w zł</t>
  </si>
  <si>
    <t>Liczba uczniów w 2003 r. wg zestaw.</t>
  </si>
  <si>
    <t>Wydatki na 1 dziecko standard 2404 zł</t>
  </si>
  <si>
    <t>Dofinansow pracowni komputer.</t>
  </si>
  <si>
    <t>Dotacja na 2003 r.</t>
  </si>
  <si>
    <t>Różnica         10-6</t>
  </si>
  <si>
    <t>1.</t>
  </si>
  <si>
    <t>2.</t>
  </si>
  <si>
    <t>3.</t>
  </si>
  <si>
    <t>4.</t>
  </si>
  <si>
    <t>5.</t>
  </si>
  <si>
    <t>6.</t>
  </si>
  <si>
    <t>7.</t>
  </si>
  <si>
    <t>8.</t>
  </si>
  <si>
    <t>Zaoczna Polic.Szkoła.Służb. Społ.</t>
  </si>
  <si>
    <t>9.</t>
  </si>
  <si>
    <t>10.</t>
  </si>
  <si>
    <t>11.</t>
  </si>
  <si>
    <t>12.</t>
  </si>
  <si>
    <t>13.</t>
  </si>
  <si>
    <t>14.</t>
  </si>
  <si>
    <t>Państwowa Wyższa Szkoła Zawod.</t>
  </si>
  <si>
    <t>III.</t>
  </si>
  <si>
    <t>Załącznik Nr 12a</t>
  </si>
  <si>
    <t xml:space="preserve">Liczba uczniów </t>
  </si>
  <si>
    <t>Wydatki na 1 ucznia   w zł  rocznie</t>
  </si>
  <si>
    <t>Plan dotacji    2003 r.              w zł</t>
  </si>
  <si>
    <t>Państwowa Wyższa Szkoła Zawodowa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</si>
</sst>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\ _z_ł_-;\-* #,##0\ _z_ł_-;_-* &quot;- &quot;_z_ł_-;_-@_-"/>
  </numFmts>
  <fonts count="9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2" borderId="1" xfId="0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164" fontId="5" fillId="2" borderId="1" xfId="0" applyFont="1" applyFill="1" applyBorder="1" applyAlignment="1">
      <alignment/>
    </xf>
    <xf numFmtId="165" fontId="5" fillId="2" borderId="1" xfId="0" applyNumberFormat="1" applyFont="1" applyFill="1" applyBorder="1" applyAlignment="1">
      <alignment/>
    </xf>
    <xf numFmtId="164" fontId="7" fillId="0" borderId="2" xfId="0" applyFont="1" applyBorder="1" applyAlignment="1">
      <alignment/>
    </xf>
    <xf numFmtId="164" fontId="6" fillId="2" borderId="2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5" fillId="2" borderId="4" xfId="0" applyFont="1" applyFill="1" applyBorder="1" applyAlignment="1">
      <alignment/>
    </xf>
    <xf numFmtId="164" fontId="8" fillId="2" borderId="4" xfId="0" applyFont="1" applyFill="1" applyBorder="1" applyAlignment="1">
      <alignment/>
    </xf>
    <xf numFmtId="165" fontId="5" fillId="2" borderId="4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4" fontId="6" fillId="0" borderId="6" xfId="0" applyFont="1" applyBorder="1" applyAlignment="1">
      <alignment horizontal="center"/>
    </xf>
    <xf numFmtId="164" fontId="6" fillId="2" borderId="7" xfId="0" applyFont="1" applyFill="1" applyBorder="1" applyAlignment="1">
      <alignment/>
    </xf>
    <xf numFmtId="165" fontId="6" fillId="2" borderId="7" xfId="0" applyNumberFormat="1" applyFont="1" applyFill="1" applyBorder="1" applyAlignment="1">
      <alignment/>
    </xf>
    <xf numFmtId="165" fontId="6" fillId="2" borderId="8" xfId="0" applyNumberFormat="1" applyFont="1" applyFill="1" applyBorder="1" applyAlignment="1">
      <alignment/>
    </xf>
    <xf numFmtId="164" fontId="3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4" xfId="0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6" fillId="0" borderId="9" xfId="0" applyFont="1" applyBorder="1" applyAlignment="1">
      <alignment horizontal="center"/>
    </xf>
    <xf numFmtId="164" fontId="6" fillId="2" borderId="10" xfId="0" applyFont="1" applyFill="1" applyBorder="1" applyAlignment="1">
      <alignment/>
    </xf>
    <xf numFmtId="165" fontId="6" fillId="2" borderId="10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/>
    </xf>
    <xf numFmtId="164" fontId="5" fillId="2" borderId="1" xfId="0" applyFont="1" applyFill="1" applyBorder="1" applyAlignment="1">
      <alignment horizontal="left" vertical="top" wrapText="1"/>
    </xf>
    <xf numFmtId="164" fontId="5" fillId="2" borderId="12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top" wrapText="1"/>
    </xf>
    <xf numFmtId="164" fontId="5" fillId="2" borderId="12" xfId="0" applyFont="1" applyFill="1" applyBorder="1" applyAlignment="1">
      <alignment horizontal="center" vertical="top" wrapText="1"/>
    </xf>
    <xf numFmtId="164" fontId="6" fillId="0" borderId="1" xfId="0" applyFont="1" applyBorder="1" applyAlignment="1">
      <alignment/>
    </xf>
    <xf numFmtId="165" fontId="6" fillId="2" borderId="12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2" borderId="12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4" fontId="6" fillId="2" borderId="2" xfId="0" applyFont="1" applyFill="1" applyBorder="1" applyAlignment="1">
      <alignment/>
    </xf>
    <xf numFmtId="165" fontId="6" fillId="2" borderId="2" xfId="0" applyNumberFormat="1" applyFont="1" applyFill="1" applyBorder="1" applyAlignment="1">
      <alignment/>
    </xf>
    <xf numFmtId="165" fontId="6" fillId="2" borderId="13" xfId="0" applyNumberFormat="1" applyFont="1" applyFill="1" applyBorder="1" applyAlignment="1">
      <alignment/>
    </xf>
    <xf numFmtId="165" fontId="4" fillId="0" borderId="2" xfId="0" applyNumberFormat="1" applyFont="1" applyBorder="1" applyAlignment="1">
      <alignment/>
    </xf>
    <xf numFmtId="165" fontId="5" fillId="2" borderId="14" xfId="0" applyNumberFormat="1" applyFont="1" applyFill="1" applyBorder="1" applyAlignment="1">
      <alignment/>
    </xf>
    <xf numFmtId="165" fontId="4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5" fillId="2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0" fillId="0" borderId="15" xfId="0" applyBorder="1" applyAlignment="1">
      <alignment/>
    </xf>
    <xf numFmtId="164" fontId="2" fillId="0" borderId="16" xfId="0" applyFont="1" applyBorder="1" applyAlignment="1">
      <alignment/>
    </xf>
    <xf numFmtId="164" fontId="4" fillId="0" borderId="16" xfId="0" applyFont="1" applyBorder="1" applyAlignment="1">
      <alignment/>
    </xf>
    <xf numFmtId="164" fontId="0" fillId="0" borderId="16" xfId="0" applyBorder="1" applyAlignment="1">
      <alignment/>
    </xf>
    <xf numFmtId="165" fontId="2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0.125" style="0" customWidth="1"/>
    <col min="4" max="4" width="14.25390625" style="0" customWidth="1"/>
    <col min="5" max="5" width="17.875" style="0" customWidth="1"/>
    <col min="6" max="6" width="18.0039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3"/>
      <c r="F6" s="3" t="s">
        <v>1</v>
      </c>
    </row>
    <row r="7" spans="1:6" ht="15">
      <c r="A7" s="4" t="s">
        <v>2</v>
      </c>
      <c r="B7" s="5"/>
      <c r="C7" s="5"/>
      <c r="F7" s="2"/>
    </row>
    <row r="8" spans="1:6" ht="57.75">
      <c r="A8" s="6" t="s">
        <v>3</v>
      </c>
      <c r="B8" s="7" t="s">
        <v>4</v>
      </c>
      <c r="C8" s="7" t="s">
        <v>5</v>
      </c>
      <c r="D8" s="8" t="s">
        <v>6</v>
      </c>
      <c r="E8" s="8" t="s">
        <v>7</v>
      </c>
      <c r="F8" s="8" t="s">
        <v>8</v>
      </c>
    </row>
    <row r="9" spans="1:6" ht="15">
      <c r="A9" s="9">
        <v>1</v>
      </c>
      <c r="B9" s="10" t="s">
        <v>9</v>
      </c>
      <c r="C9" s="10">
        <v>80101</v>
      </c>
      <c r="D9" s="10">
        <v>120</v>
      </c>
      <c r="E9" s="11">
        <v>2900</v>
      </c>
      <c r="F9" s="11">
        <v>350000</v>
      </c>
    </row>
    <row r="10" spans="1:6" ht="15">
      <c r="A10" s="9">
        <v>2</v>
      </c>
      <c r="B10" s="10" t="s">
        <v>10</v>
      </c>
      <c r="C10" s="10">
        <v>80104</v>
      </c>
      <c r="D10" s="10">
        <v>23</v>
      </c>
      <c r="E10" s="11">
        <v>2150</v>
      </c>
      <c r="F10" s="11">
        <f>D10*E10</f>
        <v>49450</v>
      </c>
    </row>
    <row r="11" spans="1:6" ht="15">
      <c r="A11" s="9">
        <v>3</v>
      </c>
      <c r="B11" s="10" t="s">
        <v>11</v>
      </c>
      <c r="C11" s="10">
        <v>80104</v>
      </c>
      <c r="D11" s="10">
        <v>17</v>
      </c>
      <c r="E11" s="11">
        <v>2150</v>
      </c>
      <c r="F11" s="11">
        <f>D11*E11</f>
        <v>36550</v>
      </c>
    </row>
    <row r="12" spans="1:6" ht="15">
      <c r="A12" s="9">
        <v>4</v>
      </c>
      <c r="B12" s="10" t="s">
        <v>12</v>
      </c>
      <c r="C12" s="10">
        <v>80104</v>
      </c>
      <c r="D12" s="10">
        <v>50</v>
      </c>
      <c r="E12" s="11">
        <v>3225</v>
      </c>
      <c r="F12" s="11">
        <f>D12*E12</f>
        <v>161250</v>
      </c>
    </row>
    <row r="13" spans="1:6" ht="15">
      <c r="A13" s="9">
        <v>5</v>
      </c>
      <c r="B13" s="10" t="s">
        <v>13</v>
      </c>
      <c r="C13" s="10">
        <v>80110</v>
      </c>
      <c r="D13" s="10">
        <v>50</v>
      </c>
      <c r="E13" s="11">
        <v>2900</v>
      </c>
      <c r="F13" s="11">
        <v>150000</v>
      </c>
    </row>
    <row r="14" spans="1:6" ht="15">
      <c r="A14" s="9">
        <v>6</v>
      </c>
      <c r="B14" s="10" t="s">
        <v>14</v>
      </c>
      <c r="C14" s="10">
        <v>80110</v>
      </c>
      <c r="D14" s="10">
        <v>65</v>
      </c>
      <c r="E14" s="11">
        <v>2900</v>
      </c>
      <c r="F14" s="11">
        <v>190000</v>
      </c>
    </row>
    <row r="15" spans="1:6" ht="15">
      <c r="A15" s="9">
        <v>7</v>
      </c>
      <c r="B15" s="10" t="s">
        <v>15</v>
      </c>
      <c r="C15" s="10">
        <v>80120</v>
      </c>
      <c r="D15" s="10">
        <v>160</v>
      </c>
      <c r="E15" s="11">
        <v>2980</v>
      </c>
      <c r="F15" s="11">
        <v>500000</v>
      </c>
    </row>
    <row r="16" spans="1:6" ht="15">
      <c r="A16" s="9">
        <v>9</v>
      </c>
      <c r="B16" s="10" t="s">
        <v>16</v>
      </c>
      <c r="C16" s="10">
        <v>80130</v>
      </c>
      <c r="D16" s="10">
        <v>50</v>
      </c>
      <c r="E16" s="11">
        <v>1200</v>
      </c>
      <c r="F16" s="11">
        <f>D16*E16</f>
        <v>60000</v>
      </c>
    </row>
    <row r="17" spans="1:6" ht="15">
      <c r="A17" s="9">
        <v>10</v>
      </c>
      <c r="B17" s="10" t="s">
        <v>17</v>
      </c>
      <c r="C17" s="10">
        <v>80130</v>
      </c>
      <c r="D17" s="10">
        <v>35</v>
      </c>
      <c r="E17" s="11">
        <v>1200</v>
      </c>
      <c r="F17" s="11">
        <f aca="true" t="shared" si="0" ref="F17:F23">D17*E17</f>
        <v>42000</v>
      </c>
    </row>
    <row r="18" spans="1:6" ht="15">
      <c r="A18" s="9">
        <v>11</v>
      </c>
      <c r="B18" s="10" t="s">
        <v>18</v>
      </c>
      <c r="C18" s="10">
        <v>80130</v>
      </c>
      <c r="D18" s="10">
        <v>53</v>
      </c>
      <c r="E18" s="11">
        <v>1200</v>
      </c>
      <c r="F18" s="11">
        <f t="shared" si="0"/>
        <v>63600</v>
      </c>
    </row>
    <row r="19" spans="1:6" ht="15">
      <c r="A19" s="9">
        <v>12</v>
      </c>
      <c r="B19" s="10" t="s">
        <v>19</v>
      </c>
      <c r="C19" s="10">
        <v>80130</v>
      </c>
      <c r="D19" s="10">
        <v>35</v>
      </c>
      <c r="E19" s="11">
        <v>1200</v>
      </c>
      <c r="F19" s="11">
        <f t="shared" si="0"/>
        <v>42000</v>
      </c>
    </row>
    <row r="20" spans="1:6" ht="15">
      <c r="A20" s="9">
        <v>13</v>
      </c>
      <c r="B20" s="10" t="s">
        <v>20</v>
      </c>
      <c r="C20" s="10">
        <v>80130</v>
      </c>
      <c r="D20" s="10">
        <v>140</v>
      </c>
      <c r="E20" s="11">
        <v>1200</v>
      </c>
      <c r="F20" s="11">
        <f t="shared" si="0"/>
        <v>168000</v>
      </c>
    </row>
    <row r="21" spans="1:6" ht="15">
      <c r="A21" s="9">
        <v>14</v>
      </c>
      <c r="B21" s="10" t="s">
        <v>21</v>
      </c>
      <c r="C21" s="10">
        <v>80130</v>
      </c>
      <c r="D21" s="10">
        <v>365</v>
      </c>
      <c r="E21" s="11">
        <v>1200</v>
      </c>
      <c r="F21" s="11">
        <f t="shared" si="0"/>
        <v>438000</v>
      </c>
    </row>
    <row r="22" spans="1:6" ht="15">
      <c r="A22" s="9">
        <v>15</v>
      </c>
      <c r="B22" s="10" t="s">
        <v>22</v>
      </c>
      <c r="C22" s="10">
        <v>80130</v>
      </c>
      <c r="D22" s="10">
        <v>45</v>
      </c>
      <c r="E22" s="11">
        <v>1200</v>
      </c>
      <c r="F22" s="11">
        <f t="shared" si="0"/>
        <v>54000</v>
      </c>
    </row>
    <row r="23" spans="1:6" ht="15">
      <c r="A23" s="9">
        <v>16</v>
      </c>
      <c r="B23" s="10" t="s">
        <v>23</v>
      </c>
      <c r="C23" s="10">
        <v>80130</v>
      </c>
      <c r="D23" s="10">
        <v>50</v>
      </c>
      <c r="E23" s="11">
        <v>1200</v>
      </c>
      <c r="F23" s="11">
        <f t="shared" si="0"/>
        <v>60000</v>
      </c>
    </row>
    <row r="24" spans="1:6" ht="15">
      <c r="A24" s="9">
        <v>15</v>
      </c>
      <c r="B24" s="10" t="s">
        <v>24</v>
      </c>
      <c r="C24" s="10">
        <v>85419</v>
      </c>
      <c r="D24" s="10">
        <v>53</v>
      </c>
      <c r="E24" s="11">
        <v>17880</v>
      </c>
      <c r="F24" s="11">
        <v>950000</v>
      </c>
    </row>
    <row r="25" spans="1:6" ht="15">
      <c r="A25" s="9"/>
      <c r="B25" s="12" t="s">
        <v>25</v>
      </c>
      <c r="C25" s="12"/>
      <c r="D25" s="12"/>
      <c r="E25" s="13"/>
      <c r="F25" s="13">
        <f>SUM(F9:F24)</f>
        <v>3314850</v>
      </c>
    </row>
    <row r="26" spans="1:6" ht="15">
      <c r="A26" s="14"/>
      <c r="B26" s="15" t="s">
        <v>26</v>
      </c>
      <c r="C26" s="10">
        <v>80101</v>
      </c>
      <c r="D26" s="10">
        <f>D9</f>
        <v>120</v>
      </c>
      <c r="E26" s="11">
        <v>2900</v>
      </c>
      <c r="F26" s="11">
        <f>F9</f>
        <v>350000</v>
      </c>
    </row>
    <row r="27" spans="1:6" ht="15">
      <c r="A27" s="14"/>
      <c r="B27" s="15"/>
      <c r="C27" s="16">
        <v>80104</v>
      </c>
      <c r="D27" s="10">
        <f>D10+D11</f>
        <v>40</v>
      </c>
      <c r="E27" s="11">
        <v>2150</v>
      </c>
      <c r="F27" s="17">
        <f>F10+F11+F12</f>
        <v>247250</v>
      </c>
    </row>
    <row r="28" spans="1:6" ht="15">
      <c r="A28" s="14"/>
      <c r="B28" s="15"/>
      <c r="C28" s="16"/>
      <c r="D28" s="10">
        <f>D12</f>
        <v>50</v>
      </c>
      <c r="E28" s="11">
        <v>3225</v>
      </c>
      <c r="F28" s="17"/>
    </row>
    <row r="29" spans="1:6" ht="15">
      <c r="A29" s="14"/>
      <c r="B29" s="15"/>
      <c r="C29" s="10">
        <v>80110</v>
      </c>
      <c r="D29" s="10">
        <f>D13+D14</f>
        <v>115</v>
      </c>
      <c r="E29" s="11">
        <v>2900</v>
      </c>
      <c r="F29" s="11">
        <f>F13+F14</f>
        <v>340000</v>
      </c>
    </row>
    <row r="30" spans="1:6" ht="15">
      <c r="A30" s="14"/>
      <c r="B30" s="15"/>
      <c r="C30" s="10">
        <v>80120</v>
      </c>
      <c r="D30" s="10">
        <f>D15</f>
        <v>160</v>
      </c>
      <c r="E30" s="11">
        <v>2980</v>
      </c>
      <c r="F30" s="11">
        <f>F15</f>
        <v>500000</v>
      </c>
    </row>
    <row r="31" spans="1:6" ht="15">
      <c r="A31" s="14"/>
      <c r="B31" s="15"/>
      <c r="C31" s="10">
        <v>80130</v>
      </c>
      <c r="D31" s="10">
        <f>D16+D17+D18+D19+D20+D21+D22+D23</f>
        <v>773</v>
      </c>
      <c r="E31" s="11">
        <v>1200</v>
      </c>
      <c r="F31" s="11">
        <f>F16+F17+F18+F19+F20+F21+F22+F23</f>
        <v>927600</v>
      </c>
    </row>
    <row r="32" spans="1:6" ht="15">
      <c r="A32" s="14"/>
      <c r="B32" s="15"/>
      <c r="C32" s="10">
        <v>85419</v>
      </c>
      <c r="D32" s="10">
        <f>D24</f>
        <v>53</v>
      </c>
      <c r="E32" s="11">
        <v>17880</v>
      </c>
      <c r="F32" s="11">
        <f>F24</f>
        <v>950000</v>
      </c>
    </row>
    <row r="33" spans="1:6" ht="15">
      <c r="A33" s="18"/>
      <c r="B33" s="19" t="s">
        <v>25</v>
      </c>
      <c r="C33" s="20"/>
      <c r="D33" s="19"/>
      <c r="E33" s="21"/>
      <c r="F33" s="22">
        <f>SUM(F26:F32)</f>
        <v>3314850</v>
      </c>
    </row>
    <row r="34" ht="12.75">
      <c r="A34" s="4" t="s">
        <v>27</v>
      </c>
    </row>
    <row r="35" spans="1:6" ht="15">
      <c r="A35" s="23">
        <v>1</v>
      </c>
      <c r="B35" s="24" t="s">
        <v>28</v>
      </c>
      <c r="C35" s="24">
        <v>85407</v>
      </c>
      <c r="D35" s="24"/>
      <c r="E35" s="25"/>
      <c r="F35" s="26">
        <v>12000</v>
      </c>
    </row>
    <row r="36" spans="1:6" ht="15">
      <c r="A36" s="27"/>
      <c r="B36" s="28" t="s">
        <v>25</v>
      </c>
      <c r="C36" s="29"/>
      <c r="D36" s="29"/>
      <c r="E36" s="29"/>
      <c r="F36" s="30">
        <f>F35</f>
        <v>12000</v>
      </c>
    </row>
    <row r="37" spans="1:6" ht="12.75">
      <c r="A37" s="3"/>
      <c r="B37" s="2"/>
      <c r="C37" s="2"/>
      <c r="D37" s="2"/>
      <c r="E37" s="2"/>
      <c r="F37" s="2"/>
    </row>
    <row r="38" spans="1:6" ht="15">
      <c r="A38" s="2"/>
      <c r="B38" s="31" t="s">
        <v>29</v>
      </c>
      <c r="C38" s="32"/>
      <c r="D38" s="2"/>
      <c r="E38" s="2"/>
      <c r="F38" s="33">
        <f>F33+F36</f>
        <v>3326850</v>
      </c>
    </row>
    <row r="39" spans="1:6" ht="12.75">
      <c r="A39" s="2"/>
      <c r="B39" s="2"/>
      <c r="C39" s="2"/>
      <c r="D39" s="2"/>
      <c r="E39" s="2"/>
      <c r="F39" s="2"/>
    </row>
    <row r="40" spans="1:6" ht="15">
      <c r="A40" s="2"/>
      <c r="B40" s="31"/>
      <c r="C40" s="2"/>
      <c r="D40" s="2"/>
      <c r="E40" s="2"/>
      <c r="F40" s="33"/>
    </row>
  </sheetData>
  <mergeCells count="5">
    <mergeCell ref="A1:F4"/>
    <mergeCell ref="A26:A32"/>
    <mergeCell ref="B26:B32"/>
    <mergeCell ref="C27:C28"/>
    <mergeCell ref="F27:F28"/>
  </mergeCells>
  <printOptions/>
  <pageMargins left="2.320138888888889" right="0.7479166666666667" top="0.9840277777777778" bottom="0.9840277777777778" header="0.5118055555555556" footer="0.5118055555555556"/>
  <pageSetup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workbookViewId="0" topLeftCell="A1">
      <selection activeCell="D30" sqref="D30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0.125" style="0" customWidth="1"/>
    <col min="4" max="4" width="13.25390625" style="0" customWidth="1"/>
    <col min="5" max="5" width="16.875" style="0" customWidth="1"/>
    <col min="6" max="6" width="18.00390625" style="0" customWidth="1"/>
  </cols>
  <sheetData>
    <row r="1" spans="1:6" ht="12.75">
      <c r="A1" s="1" t="s">
        <v>30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3" t="s">
        <v>31</v>
      </c>
      <c r="F6" s="2"/>
    </row>
    <row r="7" spans="1:6" ht="15">
      <c r="A7" s="4" t="s">
        <v>2</v>
      </c>
      <c r="B7" s="5"/>
      <c r="C7" s="5"/>
      <c r="F7" s="2"/>
    </row>
    <row r="8" spans="1:6" ht="57.75">
      <c r="A8" s="6" t="s">
        <v>3</v>
      </c>
      <c r="B8" s="7" t="s">
        <v>4</v>
      </c>
      <c r="C8" s="7" t="s">
        <v>5</v>
      </c>
      <c r="D8" s="8" t="s">
        <v>32</v>
      </c>
      <c r="E8" s="8" t="s">
        <v>7</v>
      </c>
      <c r="F8" s="8" t="s">
        <v>33</v>
      </c>
    </row>
    <row r="9" spans="1:6" ht="15">
      <c r="A9" s="9">
        <v>1</v>
      </c>
      <c r="B9" s="10" t="s">
        <v>9</v>
      </c>
      <c r="C9" s="10">
        <v>80101</v>
      </c>
      <c r="D9" s="10">
        <v>85</v>
      </c>
      <c r="E9" s="11">
        <v>2634</v>
      </c>
      <c r="F9" s="11">
        <f>D9*E9</f>
        <v>223890</v>
      </c>
    </row>
    <row r="10" spans="1:6" ht="15">
      <c r="A10" s="9">
        <v>2</v>
      </c>
      <c r="B10" s="10" t="s">
        <v>10</v>
      </c>
      <c r="C10" s="10">
        <v>80104</v>
      </c>
      <c r="D10" s="10">
        <v>21</v>
      </c>
      <c r="E10" s="11">
        <v>2063</v>
      </c>
      <c r="F10" s="11">
        <f>D10*E10</f>
        <v>43323</v>
      </c>
    </row>
    <row r="11" spans="1:6" ht="15">
      <c r="A11" s="9">
        <v>3</v>
      </c>
      <c r="B11" s="10" t="s">
        <v>11</v>
      </c>
      <c r="C11" s="10">
        <v>80104</v>
      </c>
      <c r="D11" s="10">
        <v>17</v>
      </c>
      <c r="E11" s="11">
        <v>2063</v>
      </c>
      <c r="F11" s="11">
        <f>D11*E11</f>
        <v>35071</v>
      </c>
    </row>
    <row r="12" spans="1:6" ht="15">
      <c r="A12" s="9">
        <v>4</v>
      </c>
      <c r="B12" s="10" t="s">
        <v>12</v>
      </c>
      <c r="C12" s="10">
        <v>80104</v>
      </c>
      <c r="D12" s="10"/>
      <c r="E12" s="11"/>
      <c r="F12" s="11"/>
    </row>
    <row r="13" spans="1:6" ht="15">
      <c r="A13" s="9">
        <v>5</v>
      </c>
      <c r="B13" s="10" t="s">
        <v>13</v>
      </c>
      <c r="C13" s="10">
        <v>80110</v>
      </c>
      <c r="D13" s="10">
        <v>25</v>
      </c>
      <c r="E13" s="11">
        <v>2634</v>
      </c>
      <c r="F13" s="11">
        <f aca="true" t="shared" si="0" ref="F13:F23">D13*E13</f>
        <v>65850</v>
      </c>
    </row>
    <row r="14" spans="1:6" ht="15">
      <c r="A14" s="9">
        <v>6</v>
      </c>
      <c r="B14" s="10" t="s">
        <v>14</v>
      </c>
      <c r="C14" s="10">
        <v>80110</v>
      </c>
      <c r="D14" s="10">
        <v>35</v>
      </c>
      <c r="E14" s="11">
        <v>2634</v>
      </c>
      <c r="F14" s="11">
        <f t="shared" si="0"/>
        <v>92190</v>
      </c>
    </row>
    <row r="15" spans="1:6" ht="15">
      <c r="A15" s="9">
        <v>7</v>
      </c>
      <c r="B15" s="10" t="s">
        <v>15</v>
      </c>
      <c r="C15" s="10">
        <v>80120</v>
      </c>
      <c r="D15" s="10">
        <v>95</v>
      </c>
      <c r="E15" s="11">
        <v>2634</v>
      </c>
      <c r="F15" s="11">
        <f t="shared" si="0"/>
        <v>250230</v>
      </c>
    </row>
    <row r="16" spans="1:6" ht="15">
      <c r="A16" s="9">
        <v>8</v>
      </c>
      <c r="B16" s="10" t="s">
        <v>34</v>
      </c>
      <c r="C16" s="10">
        <v>80130</v>
      </c>
      <c r="D16" s="10">
        <v>40</v>
      </c>
      <c r="E16" s="11">
        <v>1106</v>
      </c>
      <c r="F16" s="11">
        <f t="shared" si="0"/>
        <v>44240</v>
      </c>
    </row>
    <row r="17" spans="1:6" ht="15">
      <c r="A17" s="9">
        <v>9</v>
      </c>
      <c r="B17" s="10" t="s">
        <v>16</v>
      </c>
      <c r="C17" s="10">
        <v>80130</v>
      </c>
      <c r="D17" s="10">
        <v>100</v>
      </c>
      <c r="E17" s="11">
        <v>1106</v>
      </c>
      <c r="F17" s="11">
        <f t="shared" si="0"/>
        <v>110600</v>
      </c>
    </row>
    <row r="18" spans="1:6" ht="15">
      <c r="A18" s="9">
        <v>10</v>
      </c>
      <c r="B18" s="10" t="s">
        <v>17</v>
      </c>
      <c r="C18" s="10">
        <v>80130</v>
      </c>
      <c r="D18" s="10">
        <v>32</v>
      </c>
      <c r="E18" s="11">
        <v>1106</v>
      </c>
      <c r="F18" s="11">
        <f t="shared" si="0"/>
        <v>35392</v>
      </c>
    </row>
    <row r="19" spans="1:6" ht="15">
      <c r="A19" s="9">
        <v>11</v>
      </c>
      <c r="B19" s="10" t="s">
        <v>18</v>
      </c>
      <c r="C19" s="10">
        <v>80130</v>
      </c>
      <c r="D19" s="10"/>
      <c r="E19" s="11"/>
      <c r="F19" s="11"/>
    </row>
    <row r="20" spans="1:6" ht="15">
      <c r="A20" s="9">
        <v>12</v>
      </c>
      <c r="B20" s="10" t="s">
        <v>19</v>
      </c>
      <c r="C20" s="10">
        <v>80130</v>
      </c>
      <c r="D20" s="10">
        <v>43</v>
      </c>
      <c r="E20" s="11">
        <v>1106</v>
      </c>
      <c r="F20" s="11">
        <f t="shared" si="0"/>
        <v>47558</v>
      </c>
    </row>
    <row r="21" spans="1:6" ht="15">
      <c r="A21" s="9">
        <v>13</v>
      </c>
      <c r="B21" s="10" t="s">
        <v>35</v>
      </c>
      <c r="C21" s="10">
        <v>80130</v>
      </c>
      <c r="D21" s="10">
        <v>363</v>
      </c>
      <c r="E21" s="11">
        <v>1106</v>
      </c>
      <c r="F21" s="11">
        <f t="shared" si="0"/>
        <v>401478</v>
      </c>
    </row>
    <row r="22" spans="1:6" ht="15">
      <c r="A22" s="9">
        <v>14</v>
      </c>
      <c r="B22" s="10" t="s">
        <v>22</v>
      </c>
      <c r="C22" s="10">
        <v>80130</v>
      </c>
      <c r="D22" s="10">
        <v>80</v>
      </c>
      <c r="E22" s="11">
        <v>1106</v>
      </c>
      <c r="F22" s="11">
        <f t="shared" si="0"/>
        <v>88480</v>
      </c>
    </row>
    <row r="23" spans="1:6" ht="15">
      <c r="A23" s="9">
        <v>15</v>
      </c>
      <c r="B23" s="10" t="s">
        <v>24</v>
      </c>
      <c r="C23" s="10">
        <v>85419</v>
      </c>
      <c r="D23" s="10">
        <v>51</v>
      </c>
      <c r="E23" s="11">
        <f>E15*6</f>
        <v>15804</v>
      </c>
      <c r="F23" s="11">
        <f t="shared" si="0"/>
        <v>806004</v>
      </c>
    </row>
    <row r="24" spans="1:6" ht="15">
      <c r="A24" s="9"/>
      <c r="B24" s="12" t="s">
        <v>25</v>
      </c>
      <c r="C24" s="12"/>
      <c r="D24" s="12"/>
      <c r="E24" s="13"/>
      <c r="F24" s="13">
        <f>SUM(F9:F23)</f>
        <v>2244306</v>
      </c>
    </row>
    <row r="25" spans="1:6" ht="15">
      <c r="A25" s="14"/>
      <c r="B25" s="15" t="s">
        <v>26</v>
      </c>
      <c r="C25" s="10">
        <v>80101</v>
      </c>
      <c r="D25" s="10">
        <f>D9</f>
        <v>85</v>
      </c>
      <c r="E25" s="11">
        <v>2634</v>
      </c>
      <c r="F25" s="11">
        <f>F9</f>
        <v>223890</v>
      </c>
    </row>
    <row r="26" spans="1:6" ht="15">
      <c r="A26" s="14"/>
      <c r="B26" s="15"/>
      <c r="C26" s="10">
        <v>80104</v>
      </c>
      <c r="D26" s="10">
        <f>D10+D11</f>
        <v>38</v>
      </c>
      <c r="E26" s="11">
        <v>2063</v>
      </c>
      <c r="F26" s="11">
        <f>F10+F11</f>
        <v>78394</v>
      </c>
    </row>
    <row r="27" spans="1:6" ht="15">
      <c r="A27" s="14"/>
      <c r="B27" s="15"/>
      <c r="C27" s="10">
        <v>80110</v>
      </c>
      <c r="D27" s="10">
        <f>D13+D14</f>
        <v>60</v>
      </c>
      <c r="E27" s="11">
        <v>2634</v>
      </c>
      <c r="F27" s="11">
        <f>F13+F14</f>
        <v>158040</v>
      </c>
    </row>
    <row r="28" spans="1:6" ht="15">
      <c r="A28" s="14"/>
      <c r="B28" s="15"/>
      <c r="C28" s="10">
        <v>80120</v>
      </c>
      <c r="D28" s="10">
        <f>D15</f>
        <v>95</v>
      </c>
      <c r="E28" s="11">
        <v>2634</v>
      </c>
      <c r="F28" s="11">
        <f>F15</f>
        <v>250230</v>
      </c>
    </row>
    <row r="29" spans="1:6" ht="15">
      <c r="A29" s="14"/>
      <c r="B29" s="15"/>
      <c r="C29" s="10">
        <v>80130</v>
      </c>
      <c r="D29" s="10">
        <f>D16+D17+D18+D20+D21+D22</f>
        <v>658</v>
      </c>
      <c r="E29" s="11">
        <v>1106</v>
      </c>
      <c r="F29" s="11">
        <f>F16+F17+F18+F20+F21+F22</f>
        <v>727748</v>
      </c>
    </row>
    <row r="30" spans="1:6" ht="15">
      <c r="A30" s="14"/>
      <c r="B30" s="15"/>
      <c r="C30" s="10">
        <v>85419</v>
      </c>
      <c r="D30" s="10">
        <f>D23</f>
        <v>51</v>
      </c>
      <c r="E30" s="11">
        <v>15804</v>
      </c>
      <c r="F30" s="11">
        <f>F23</f>
        <v>806004</v>
      </c>
    </row>
    <row r="31" spans="1:6" ht="15">
      <c r="A31" s="18"/>
      <c r="B31" s="19" t="s">
        <v>25</v>
      </c>
      <c r="C31" s="20"/>
      <c r="D31" s="19"/>
      <c r="E31" s="21"/>
      <c r="F31" s="22">
        <f>SUM(F25:F30)</f>
        <v>2244306</v>
      </c>
    </row>
    <row r="32" ht="12.75">
      <c r="A32" s="4" t="s">
        <v>27</v>
      </c>
    </row>
    <row r="33" spans="1:6" ht="15">
      <c r="A33" s="23">
        <v>1</v>
      </c>
      <c r="B33" s="24" t="s">
        <v>28</v>
      </c>
      <c r="C33" s="24">
        <v>85407</v>
      </c>
      <c r="D33" s="24"/>
      <c r="E33" s="25"/>
      <c r="F33" s="26">
        <v>12000</v>
      </c>
    </row>
    <row r="34" spans="1:6" ht="15">
      <c r="A34" s="27"/>
      <c r="B34" s="28" t="s">
        <v>25</v>
      </c>
      <c r="C34" s="29"/>
      <c r="D34" s="29"/>
      <c r="E34" s="29"/>
      <c r="F34" s="30">
        <f>F33</f>
        <v>12000</v>
      </c>
    </row>
    <row r="35" spans="1:6" ht="12.75">
      <c r="A35" s="3"/>
      <c r="B35" s="2"/>
      <c r="C35" s="2"/>
      <c r="D35" s="2"/>
      <c r="E35" s="2"/>
      <c r="F35" s="2"/>
    </row>
    <row r="36" spans="1:6" ht="15">
      <c r="A36" s="2"/>
      <c r="B36" s="31" t="s">
        <v>29</v>
      </c>
      <c r="C36" s="32"/>
      <c r="D36" s="2"/>
      <c r="E36" s="2"/>
      <c r="F36" s="33">
        <f>F31+F34</f>
        <v>2256306</v>
      </c>
    </row>
    <row r="37" spans="1:6" ht="12.75">
      <c r="A37" s="2"/>
      <c r="B37" s="2"/>
      <c r="C37" s="2"/>
      <c r="D37" s="2"/>
      <c r="E37" s="2"/>
      <c r="F37" s="2"/>
    </row>
    <row r="38" spans="1:6" ht="15">
      <c r="A38" s="2"/>
      <c r="B38" s="31"/>
      <c r="C38" s="2"/>
      <c r="D38" s="2"/>
      <c r="E38" s="2"/>
      <c r="F38" s="33"/>
    </row>
  </sheetData>
  <mergeCells count="3">
    <mergeCell ref="A1:F4"/>
    <mergeCell ref="A25:A30"/>
    <mergeCell ref="B25:B3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 topLeftCell="A16">
      <selection activeCell="B9" sqref="B9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0.125" style="0" customWidth="1"/>
    <col min="4" max="4" width="13.25390625" style="0" customWidth="1"/>
    <col min="5" max="5" width="16.875" style="0" customWidth="1"/>
    <col min="6" max="6" width="18.00390625" style="0" customWidth="1"/>
  </cols>
  <sheetData>
    <row r="1" spans="1:6" ht="12.75">
      <c r="A1" s="1" t="s">
        <v>30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3" t="s">
        <v>31</v>
      </c>
      <c r="F6" s="2"/>
    </row>
    <row r="7" spans="1:6" ht="15">
      <c r="A7" s="4" t="s">
        <v>2</v>
      </c>
      <c r="B7" s="5"/>
      <c r="C7" s="5"/>
      <c r="F7" s="2"/>
    </row>
    <row r="8" spans="1:6" ht="57.75">
      <c r="A8" s="6" t="s">
        <v>3</v>
      </c>
      <c r="B8" s="7" t="s">
        <v>4</v>
      </c>
      <c r="C8" s="7" t="s">
        <v>5</v>
      </c>
      <c r="D8" s="8" t="s">
        <v>36</v>
      </c>
      <c r="E8" s="8" t="s">
        <v>37</v>
      </c>
      <c r="F8" s="8" t="s">
        <v>38</v>
      </c>
    </row>
    <row r="9" spans="1:6" ht="15">
      <c r="A9" s="9">
        <v>1</v>
      </c>
      <c r="B9" s="10" t="s">
        <v>9</v>
      </c>
      <c r="C9" s="10">
        <v>80101</v>
      </c>
      <c r="D9" s="10">
        <v>85</v>
      </c>
      <c r="E9" s="11">
        <v>2634</v>
      </c>
      <c r="F9" s="11">
        <f>D9*E9</f>
        <v>223890</v>
      </c>
    </row>
    <row r="10" spans="1:6" ht="15">
      <c r="A10" s="9">
        <v>2</v>
      </c>
      <c r="B10" s="10" t="s">
        <v>10</v>
      </c>
      <c r="C10" s="10">
        <v>80104</v>
      </c>
      <c r="D10" s="10">
        <v>21</v>
      </c>
      <c r="E10" s="11">
        <v>2063</v>
      </c>
      <c r="F10" s="11">
        <f>D10*E10</f>
        <v>43323</v>
      </c>
    </row>
    <row r="11" spans="1:6" ht="15">
      <c r="A11" s="9">
        <v>3</v>
      </c>
      <c r="B11" s="10" t="s">
        <v>11</v>
      </c>
      <c r="C11" s="10">
        <v>80104</v>
      </c>
      <c r="D11" s="10">
        <v>17</v>
      </c>
      <c r="E11" s="11">
        <v>2063</v>
      </c>
      <c r="F11" s="11">
        <f>D11*E11</f>
        <v>35071</v>
      </c>
    </row>
    <row r="12" spans="1:6" ht="15">
      <c r="A12" s="9">
        <v>4</v>
      </c>
      <c r="B12" s="10" t="s">
        <v>13</v>
      </c>
      <c r="C12" s="10">
        <v>80110</v>
      </c>
      <c r="D12" s="10">
        <v>25</v>
      </c>
      <c r="E12" s="11">
        <v>2634</v>
      </c>
      <c r="F12" s="11">
        <f aca="true" t="shared" si="0" ref="F12:F21">D12*E12</f>
        <v>65850</v>
      </c>
    </row>
    <row r="13" spans="1:6" ht="15">
      <c r="A13" s="9">
        <v>5</v>
      </c>
      <c r="B13" s="10" t="s">
        <v>14</v>
      </c>
      <c r="C13" s="10">
        <v>80110</v>
      </c>
      <c r="D13" s="10">
        <v>35</v>
      </c>
      <c r="E13" s="11">
        <v>2634</v>
      </c>
      <c r="F13" s="11">
        <f t="shared" si="0"/>
        <v>92190</v>
      </c>
    </row>
    <row r="14" spans="1:6" ht="15">
      <c r="A14" s="9">
        <v>6</v>
      </c>
      <c r="B14" s="10" t="s">
        <v>15</v>
      </c>
      <c r="C14" s="10">
        <v>80120</v>
      </c>
      <c r="D14" s="10">
        <v>95</v>
      </c>
      <c r="E14" s="11">
        <v>2634</v>
      </c>
      <c r="F14" s="11">
        <f t="shared" si="0"/>
        <v>250230</v>
      </c>
    </row>
    <row r="15" spans="1:6" ht="15">
      <c r="A15" s="9">
        <v>7</v>
      </c>
      <c r="B15" s="10" t="s">
        <v>34</v>
      </c>
      <c r="C15" s="10">
        <v>80130</v>
      </c>
      <c r="D15" s="10">
        <v>40</v>
      </c>
      <c r="E15" s="11">
        <v>1106</v>
      </c>
      <c r="F15" s="11">
        <f t="shared" si="0"/>
        <v>44240</v>
      </c>
    </row>
    <row r="16" spans="1:6" ht="15">
      <c r="A16" s="9">
        <v>8</v>
      </c>
      <c r="B16" s="10" t="s">
        <v>16</v>
      </c>
      <c r="C16" s="10">
        <v>80130</v>
      </c>
      <c r="D16" s="10">
        <v>100</v>
      </c>
      <c r="E16" s="11">
        <v>1106</v>
      </c>
      <c r="F16" s="11">
        <f t="shared" si="0"/>
        <v>110600</v>
      </c>
    </row>
    <row r="17" spans="1:6" ht="15">
      <c r="A17" s="9">
        <v>9</v>
      </c>
      <c r="B17" s="10" t="s">
        <v>17</v>
      </c>
      <c r="C17" s="10">
        <v>80130</v>
      </c>
      <c r="D17" s="10">
        <v>32</v>
      </c>
      <c r="E17" s="11">
        <v>1106</v>
      </c>
      <c r="F17" s="11">
        <f t="shared" si="0"/>
        <v>35392</v>
      </c>
    </row>
    <row r="18" spans="1:6" ht="15">
      <c r="A18" s="9">
        <v>10</v>
      </c>
      <c r="B18" s="10" t="s">
        <v>19</v>
      </c>
      <c r="C18" s="10">
        <v>80130</v>
      </c>
      <c r="D18" s="10">
        <v>43</v>
      </c>
      <c r="E18" s="11">
        <v>1106</v>
      </c>
      <c r="F18" s="11">
        <f t="shared" si="0"/>
        <v>47558</v>
      </c>
    </row>
    <row r="19" spans="1:6" ht="15">
      <c r="A19" s="9">
        <v>11</v>
      </c>
      <c r="B19" s="10" t="s">
        <v>35</v>
      </c>
      <c r="C19" s="10">
        <v>80130</v>
      </c>
      <c r="D19" s="10">
        <v>363</v>
      </c>
      <c r="E19" s="11">
        <v>1106</v>
      </c>
      <c r="F19" s="11">
        <f t="shared" si="0"/>
        <v>401478</v>
      </c>
    </row>
    <row r="20" spans="1:6" ht="15">
      <c r="A20" s="9">
        <v>12</v>
      </c>
      <c r="B20" s="10" t="s">
        <v>22</v>
      </c>
      <c r="C20" s="10">
        <v>80130</v>
      </c>
      <c r="D20" s="10">
        <v>80</v>
      </c>
      <c r="E20" s="11">
        <v>1106</v>
      </c>
      <c r="F20" s="11">
        <f t="shared" si="0"/>
        <v>88480</v>
      </c>
    </row>
    <row r="21" spans="1:6" ht="15">
      <c r="A21" s="9">
        <v>13</v>
      </c>
      <c r="B21" s="10" t="s">
        <v>24</v>
      </c>
      <c r="C21" s="10">
        <v>85403</v>
      </c>
      <c r="D21" s="10">
        <v>51</v>
      </c>
      <c r="E21" s="11">
        <f>E14*6</f>
        <v>15804</v>
      </c>
      <c r="F21" s="11">
        <f t="shared" si="0"/>
        <v>806004</v>
      </c>
    </row>
    <row r="22" spans="1:6" ht="15">
      <c r="A22" s="9"/>
      <c r="B22" s="12" t="s">
        <v>25</v>
      </c>
      <c r="C22" s="12"/>
      <c r="D22" s="12"/>
      <c r="E22" s="13"/>
      <c r="F22" s="13">
        <f>SUM(F9:F21)</f>
        <v>2244306</v>
      </c>
    </row>
    <row r="23" spans="1:6" ht="15">
      <c r="A23" s="14"/>
      <c r="B23" s="15" t="s">
        <v>26</v>
      </c>
      <c r="C23" s="10">
        <v>80101</v>
      </c>
      <c r="D23" s="10">
        <f>D9</f>
        <v>85</v>
      </c>
      <c r="E23" s="11">
        <v>2634</v>
      </c>
      <c r="F23" s="11">
        <f>F9</f>
        <v>223890</v>
      </c>
    </row>
    <row r="24" spans="1:6" ht="15">
      <c r="A24" s="14"/>
      <c r="B24" s="15"/>
      <c r="C24" s="10">
        <v>80104</v>
      </c>
      <c r="D24" s="10">
        <f>D10+D11</f>
        <v>38</v>
      </c>
      <c r="E24" s="11">
        <v>2063</v>
      </c>
      <c r="F24" s="11">
        <f>F10+F11</f>
        <v>78394</v>
      </c>
    </row>
    <row r="25" spans="1:6" ht="15">
      <c r="A25" s="14"/>
      <c r="B25" s="15"/>
      <c r="C25" s="10">
        <v>80110</v>
      </c>
      <c r="D25" s="10">
        <f>D12+D13</f>
        <v>60</v>
      </c>
      <c r="E25" s="11">
        <v>2634</v>
      </c>
      <c r="F25" s="11">
        <f>F12+F13</f>
        <v>158040</v>
      </c>
    </row>
    <row r="26" spans="1:6" ht="15">
      <c r="A26" s="14"/>
      <c r="B26" s="15"/>
      <c r="C26" s="10">
        <v>80120</v>
      </c>
      <c r="D26" s="10">
        <f>D14</f>
        <v>95</v>
      </c>
      <c r="E26" s="11">
        <v>2634</v>
      </c>
      <c r="F26" s="11">
        <f>F14</f>
        <v>250230</v>
      </c>
    </row>
    <row r="27" spans="1:6" ht="15">
      <c r="A27" s="14"/>
      <c r="B27" s="15"/>
      <c r="C27" s="10">
        <v>80130</v>
      </c>
      <c r="D27" s="10">
        <f>D15+D16+D17+D18+D19+D20</f>
        <v>658</v>
      </c>
      <c r="E27" s="11">
        <v>1106</v>
      </c>
      <c r="F27" s="11">
        <f>F15+F16+F17+F18+F19+F20</f>
        <v>727748</v>
      </c>
    </row>
    <row r="28" spans="1:6" ht="15">
      <c r="A28" s="14"/>
      <c r="B28" s="15"/>
      <c r="C28" s="10">
        <v>85403</v>
      </c>
      <c r="D28" s="10">
        <f>D21</f>
        <v>51</v>
      </c>
      <c r="E28" s="11">
        <v>15804</v>
      </c>
      <c r="F28" s="11">
        <f>F21</f>
        <v>806004</v>
      </c>
    </row>
    <row r="29" spans="1:6" ht="15">
      <c r="A29" s="18"/>
      <c r="B29" s="19" t="s">
        <v>25</v>
      </c>
      <c r="C29" s="20"/>
      <c r="D29" s="19"/>
      <c r="E29" s="21"/>
      <c r="F29" s="22">
        <f>SUM(F23:F28)</f>
        <v>2244306</v>
      </c>
    </row>
    <row r="30" ht="12.75">
      <c r="A30" s="4" t="s">
        <v>27</v>
      </c>
    </row>
    <row r="31" spans="1:6" ht="15">
      <c r="A31" s="34">
        <v>1</v>
      </c>
      <c r="B31" s="35" t="s">
        <v>39</v>
      </c>
      <c r="C31" s="35">
        <v>85407</v>
      </c>
      <c r="D31" s="35"/>
      <c r="E31" s="36"/>
      <c r="F31" s="37">
        <v>44000</v>
      </c>
    </row>
    <row r="32" spans="1:6" ht="15">
      <c r="A32" s="23">
        <v>2</v>
      </c>
      <c r="B32" s="24" t="s">
        <v>28</v>
      </c>
      <c r="C32" s="24">
        <v>85407</v>
      </c>
      <c r="D32" s="24"/>
      <c r="E32" s="25"/>
      <c r="F32" s="26">
        <v>12000</v>
      </c>
    </row>
    <row r="33" spans="1:6" ht="15">
      <c r="A33" s="27"/>
      <c r="B33" s="28" t="s">
        <v>25</v>
      </c>
      <c r="C33" s="29"/>
      <c r="D33" s="29"/>
      <c r="E33" s="29"/>
      <c r="F33" s="30">
        <v>66000</v>
      </c>
    </row>
    <row r="34" spans="1:6" ht="12.75">
      <c r="A34" s="3"/>
      <c r="B34" s="2"/>
      <c r="C34" s="2"/>
      <c r="D34" s="2"/>
      <c r="E34" s="2"/>
      <c r="F34" s="2"/>
    </row>
    <row r="35" spans="1:6" ht="15">
      <c r="A35" s="2"/>
      <c r="B35" s="31" t="s">
        <v>29</v>
      </c>
      <c r="C35" s="32"/>
      <c r="D35" s="2"/>
      <c r="E35" s="2"/>
      <c r="F35" s="33">
        <f>F29+F33</f>
        <v>2310306</v>
      </c>
    </row>
    <row r="36" spans="1:6" ht="12.75">
      <c r="A36" s="2"/>
      <c r="B36" s="2"/>
      <c r="C36" s="2"/>
      <c r="D36" s="2"/>
      <c r="E36" s="2"/>
      <c r="F36" s="2"/>
    </row>
    <row r="37" spans="1:6" ht="15">
      <c r="A37" s="2"/>
      <c r="B37" s="31"/>
      <c r="C37" s="2"/>
      <c r="D37" s="2"/>
      <c r="E37" s="2"/>
      <c r="F37" s="33"/>
    </row>
  </sheetData>
  <mergeCells count="3">
    <mergeCell ref="A1:F4"/>
    <mergeCell ref="A23:A28"/>
    <mergeCell ref="B23:B28"/>
  </mergeCells>
  <printOptions/>
  <pageMargins left="0.14027777777777778" right="0.14027777777777778" top="0.9840277777777778" bottom="0.5" header="0.5118055555555556" footer="0.5118055555555556"/>
  <pageSetup horizontalDpi="300" verticalDpi="3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6"/>
  <sheetViews>
    <sheetView view="pageBreakPreview" zoomScaleSheetLayoutView="100" workbookViewId="0" topLeftCell="A11">
      <selection activeCell="J13" sqref="J13"/>
    </sheetView>
  </sheetViews>
  <sheetFormatPr defaultColWidth="9.00390625" defaultRowHeight="12.75"/>
  <cols>
    <col min="1" max="1" width="4.625" style="0" customWidth="1"/>
    <col min="2" max="2" width="38.625" style="0" customWidth="1"/>
    <col min="3" max="3" width="9.875" style="0" customWidth="1"/>
    <col min="4" max="4" width="10.00390625" style="0" customWidth="1"/>
    <col min="5" max="5" width="14.00390625" style="0" customWidth="1"/>
    <col min="6" max="6" width="18.875" style="0" customWidth="1"/>
    <col min="7" max="7" width="12.875" style="0" customWidth="1"/>
    <col min="8" max="8" width="13.25390625" style="0" customWidth="1"/>
    <col min="9" max="9" width="13.875" style="0" customWidth="1"/>
    <col min="10" max="10" width="15.375" style="0" customWidth="1"/>
    <col min="11" max="11" width="14.125" style="0" customWidth="1"/>
  </cols>
  <sheetData>
    <row r="3" spans="2:8" ht="12.75">
      <c r="B3" s="4" t="s">
        <v>40</v>
      </c>
      <c r="C3" s="4"/>
      <c r="D3" s="4"/>
      <c r="E3" s="4"/>
      <c r="F3" s="4"/>
      <c r="H3" t="s">
        <v>41</v>
      </c>
    </row>
    <row r="4" ht="12.75">
      <c r="H4" t="s">
        <v>42</v>
      </c>
    </row>
    <row r="6" spans="1:3" ht="11.25" customHeight="1">
      <c r="A6" s="4" t="s">
        <v>2</v>
      </c>
      <c r="B6" s="5"/>
      <c r="C6" s="5"/>
    </row>
    <row r="7" spans="1:6" ht="12.75" customHeight="1" hidden="1">
      <c r="A7" s="4" t="s">
        <v>2</v>
      </c>
      <c r="B7" s="5"/>
      <c r="C7" s="5"/>
      <c r="F7" s="2"/>
    </row>
    <row r="8" spans="1:11" s="4" customFormat="1" ht="68.25" customHeight="1">
      <c r="A8" s="6" t="s">
        <v>3</v>
      </c>
      <c r="B8" s="7" t="s">
        <v>4</v>
      </c>
      <c r="C8" s="7" t="s">
        <v>5</v>
      </c>
      <c r="D8" s="38" t="s">
        <v>43</v>
      </c>
      <c r="E8" s="38" t="s">
        <v>44</v>
      </c>
      <c r="F8" s="39" t="s">
        <v>45</v>
      </c>
      <c r="G8" s="40" t="s">
        <v>46</v>
      </c>
      <c r="H8" s="40" t="s">
        <v>47</v>
      </c>
      <c r="I8" s="40" t="s">
        <v>48</v>
      </c>
      <c r="J8" s="40" t="s">
        <v>49</v>
      </c>
      <c r="K8" s="40" t="s">
        <v>50</v>
      </c>
    </row>
    <row r="9" spans="1:11" s="4" customFormat="1" ht="20.25" customHeight="1">
      <c r="A9" s="6">
        <v>1</v>
      </c>
      <c r="B9" s="7">
        <v>2</v>
      </c>
      <c r="C9" s="7">
        <v>3</v>
      </c>
      <c r="D9" s="41">
        <v>4</v>
      </c>
      <c r="E9" s="41">
        <v>5</v>
      </c>
      <c r="F9" s="42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</row>
    <row r="10" spans="1:11" ht="15">
      <c r="A10" s="43" t="s">
        <v>51</v>
      </c>
      <c r="B10" s="10" t="s">
        <v>9</v>
      </c>
      <c r="C10" s="10">
        <v>80101</v>
      </c>
      <c r="D10" s="10">
        <v>85</v>
      </c>
      <c r="E10" s="11">
        <v>2382</v>
      </c>
      <c r="F10" s="44">
        <f>D10*E10</f>
        <v>202470</v>
      </c>
      <c r="G10" s="45">
        <v>81</v>
      </c>
      <c r="H10" s="45">
        <v>2404</v>
      </c>
      <c r="I10" s="45">
        <v>5000</v>
      </c>
      <c r="J10" s="45">
        <v>200000</v>
      </c>
      <c r="K10" s="45">
        <f aca="true" t="shared" si="0" ref="K10:K31">J10-F10</f>
        <v>-2470</v>
      </c>
    </row>
    <row r="11" spans="1:11" ht="15">
      <c r="A11" s="43" t="s">
        <v>52</v>
      </c>
      <c r="B11" s="10" t="s">
        <v>13</v>
      </c>
      <c r="C11" s="10">
        <v>80110</v>
      </c>
      <c r="D11" s="10">
        <v>28</v>
      </c>
      <c r="E11" s="11">
        <v>2382</v>
      </c>
      <c r="F11" s="44">
        <f aca="true" t="shared" si="1" ref="F11:F21">D11*E11</f>
        <v>66696</v>
      </c>
      <c r="G11" s="45">
        <v>19</v>
      </c>
      <c r="H11" s="45">
        <v>2404</v>
      </c>
      <c r="I11" s="45"/>
      <c r="J11" s="45">
        <v>46274</v>
      </c>
      <c r="K11" s="45">
        <f t="shared" si="0"/>
        <v>-20422</v>
      </c>
    </row>
    <row r="12" spans="1:11" ht="15">
      <c r="A12" s="43" t="s">
        <v>53</v>
      </c>
      <c r="B12" s="10" t="s">
        <v>14</v>
      </c>
      <c r="C12" s="10">
        <v>80110</v>
      </c>
      <c r="D12" s="10">
        <v>40</v>
      </c>
      <c r="E12" s="11">
        <v>2382</v>
      </c>
      <c r="F12" s="44">
        <f t="shared" si="1"/>
        <v>95280</v>
      </c>
      <c r="G12" s="45">
        <v>37</v>
      </c>
      <c r="H12" s="45">
        <v>2404</v>
      </c>
      <c r="I12" s="45">
        <v>5000</v>
      </c>
      <c r="J12" s="45">
        <v>93940</v>
      </c>
      <c r="K12" s="45">
        <f t="shared" si="0"/>
        <v>-1340</v>
      </c>
    </row>
    <row r="13" spans="1:11" ht="15">
      <c r="A13" s="43" t="s">
        <v>54</v>
      </c>
      <c r="B13" s="10" t="s">
        <v>15</v>
      </c>
      <c r="C13" s="10">
        <v>80120</v>
      </c>
      <c r="D13" s="10">
        <v>120</v>
      </c>
      <c r="E13" s="11">
        <v>2382</v>
      </c>
      <c r="F13" s="44">
        <f t="shared" si="1"/>
        <v>285840</v>
      </c>
      <c r="G13" s="45">
        <v>106</v>
      </c>
      <c r="H13" s="45">
        <v>2404</v>
      </c>
      <c r="I13" s="45"/>
      <c r="J13" s="45">
        <v>254000</v>
      </c>
      <c r="K13" s="45">
        <f t="shared" si="0"/>
        <v>-31840</v>
      </c>
    </row>
    <row r="14" spans="1:11" ht="15">
      <c r="A14" s="43" t="s">
        <v>55</v>
      </c>
      <c r="B14" s="10" t="s">
        <v>34</v>
      </c>
      <c r="C14" s="10">
        <v>80130</v>
      </c>
      <c r="D14" s="10">
        <v>50</v>
      </c>
      <c r="E14" s="11">
        <v>959</v>
      </c>
      <c r="F14" s="44">
        <f t="shared" si="1"/>
        <v>47950</v>
      </c>
      <c r="G14" s="45">
        <v>26</v>
      </c>
      <c r="H14" s="45">
        <v>968</v>
      </c>
      <c r="I14" s="45"/>
      <c r="J14" s="45">
        <v>25168</v>
      </c>
      <c r="K14" s="45">
        <f t="shared" si="0"/>
        <v>-22782</v>
      </c>
    </row>
    <row r="15" spans="1:11" ht="15">
      <c r="A15" s="43" t="s">
        <v>56</v>
      </c>
      <c r="B15" s="10" t="s">
        <v>16</v>
      </c>
      <c r="C15" s="10">
        <v>80130</v>
      </c>
      <c r="D15" s="10">
        <v>150</v>
      </c>
      <c r="E15" s="11">
        <v>959</v>
      </c>
      <c r="F15" s="44">
        <f t="shared" si="1"/>
        <v>143850</v>
      </c>
      <c r="G15" s="45">
        <v>102</v>
      </c>
      <c r="H15" s="45">
        <v>968</v>
      </c>
      <c r="I15" s="45"/>
      <c r="J15" s="45">
        <v>99055</v>
      </c>
      <c r="K15" s="45">
        <f t="shared" si="0"/>
        <v>-44795</v>
      </c>
    </row>
    <row r="16" spans="1:11" ht="15">
      <c r="A16" s="43" t="s">
        <v>57</v>
      </c>
      <c r="B16" s="10" t="s">
        <v>17</v>
      </c>
      <c r="C16" s="10">
        <v>80130</v>
      </c>
      <c r="D16" s="10">
        <v>28</v>
      </c>
      <c r="E16" s="11">
        <v>959</v>
      </c>
      <c r="F16" s="44">
        <f t="shared" si="1"/>
        <v>26852</v>
      </c>
      <c r="G16" s="45">
        <v>25</v>
      </c>
      <c r="H16" s="45">
        <v>968</v>
      </c>
      <c r="I16" s="45"/>
      <c r="J16" s="45">
        <v>24600</v>
      </c>
      <c r="K16" s="45">
        <f t="shared" si="0"/>
        <v>-2252</v>
      </c>
    </row>
    <row r="17" spans="1:11" ht="15">
      <c r="A17" s="43" t="s">
        <v>58</v>
      </c>
      <c r="B17" s="10" t="s">
        <v>59</v>
      </c>
      <c r="C17" s="10">
        <v>80130</v>
      </c>
      <c r="D17" s="10">
        <v>18</v>
      </c>
      <c r="E17" s="11">
        <v>959</v>
      </c>
      <c r="F17" s="44">
        <f t="shared" si="1"/>
        <v>17262</v>
      </c>
      <c r="G17" s="45">
        <v>18</v>
      </c>
      <c r="H17" s="45">
        <v>968</v>
      </c>
      <c r="I17" s="45"/>
      <c r="J17" s="45">
        <v>8640</v>
      </c>
      <c r="K17" s="45">
        <f t="shared" si="0"/>
        <v>-8622</v>
      </c>
    </row>
    <row r="18" spans="1:11" ht="15">
      <c r="A18" s="43" t="s">
        <v>60</v>
      </c>
      <c r="B18" s="10" t="s">
        <v>35</v>
      </c>
      <c r="C18" s="10">
        <v>80130</v>
      </c>
      <c r="D18" s="10">
        <v>333</v>
      </c>
      <c r="E18" s="11">
        <v>959</v>
      </c>
      <c r="F18" s="44">
        <f t="shared" si="1"/>
        <v>319347</v>
      </c>
      <c r="G18" s="45">
        <v>324</v>
      </c>
      <c r="H18" s="45">
        <v>968</v>
      </c>
      <c r="I18" s="45"/>
      <c r="J18" s="45">
        <v>313600</v>
      </c>
      <c r="K18" s="45">
        <f t="shared" si="0"/>
        <v>-5747</v>
      </c>
    </row>
    <row r="19" spans="1:11" ht="15">
      <c r="A19" s="43" t="s">
        <v>61</v>
      </c>
      <c r="B19" s="10" t="s">
        <v>24</v>
      </c>
      <c r="C19" s="10">
        <v>85403</v>
      </c>
      <c r="D19" s="10">
        <v>48</v>
      </c>
      <c r="E19" s="11">
        <v>14292</v>
      </c>
      <c r="F19" s="44">
        <f t="shared" si="1"/>
        <v>686016</v>
      </c>
      <c r="G19" s="45">
        <v>48</v>
      </c>
      <c r="H19" s="45">
        <v>14423</v>
      </c>
      <c r="I19" s="45"/>
      <c r="J19" s="45">
        <v>692286</v>
      </c>
      <c r="K19" s="45">
        <f t="shared" si="0"/>
        <v>6270</v>
      </c>
    </row>
    <row r="20" spans="1:11" ht="15">
      <c r="A20" s="43" t="s">
        <v>62</v>
      </c>
      <c r="B20" s="10" t="s">
        <v>10</v>
      </c>
      <c r="C20" s="10">
        <v>85404</v>
      </c>
      <c r="D20" s="10">
        <v>22</v>
      </c>
      <c r="E20" s="11">
        <v>2094</v>
      </c>
      <c r="F20" s="44">
        <f t="shared" si="1"/>
        <v>46068</v>
      </c>
      <c r="G20" s="45">
        <v>20</v>
      </c>
      <c r="H20" s="45">
        <v>2094</v>
      </c>
      <c r="I20" s="45"/>
      <c r="J20" s="45">
        <v>46068</v>
      </c>
      <c r="K20" s="45">
        <f t="shared" si="0"/>
        <v>0</v>
      </c>
    </row>
    <row r="21" spans="1:11" ht="15">
      <c r="A21" s="43" t="s">
        <v>63</v>
      </c>
      <c r="B21" s="10" t="s">
        <v>11</v>
      </c>
      <c r="C21" s="10">
        <v>85404</v>
      </c>
      <c r="D21" s="10">
        <v>16</v>
      </c>
      <c r="E21" s="11">
        <v>2094</v>
      </c>
      <c r="F21" s="44">
        <f t="shared" si="1"/>
        <v>33504</v>
      </c>
      <c r="G21" s="45">
        <v>16</v>
      </c>
      <c r="H21" s="45">
        <v>2094</v>
      </c>
      <c r="I21" s="45"/>
      <c r="J21" s="45">
        <v>33504</v>
      </c>
      <c r="K21" s="45">
        <f t="shared" si="0"/>
        <v>0</v>
      </c>
    </row>
    <row r="22" spans="1:11" ht="15">
      <c r="A22" s="43" t="s">
        <v>64</v>
      </c>
      <c r="B22" s="10" t="s">
        <v>39</v>
      </c>
      <c r="C22" s="10">
        <v>85407</v>
      </c>
      <c r="D22" s="10"/>
      <c r="E22" s="11"/>
      <c r="F22" s="44">
        <v>44000</v>
      </c>
      <c r="G22" s="45"/>
      <c r="H22" s="45"/>
      <c r="I22" s="45"/>
      <c r="J22" s="45">
        <v>44000</v>
      </c>
      <c r="K22" s="45">
        <f t="shared" si="0"/>
        <v>0</v>
      </c>
    </row>
    <row r="23" spans="1:11" ht="15">
      <c r="A23" s="43" t="s">
        <v>65</v>
      </c>
      <c r="B23" s="10" t="s">
        <v>28</v>
      </c>
      <c r="C23" s="10">
        <v>85407</v>
      </c>
      <c r="D23" s="10"/>
      <c r="E23" s="11"/>
      <c r="F23" s="44">
        <v>12000</v>
      </c>
      <c r="G23" s="45"/>
      <c r="H23" s="45"/>
      <c r="I23" s="45"/>
      <c r="J23" s="45">
        <v>12000</v>
      </c>
      <c r="K23" s="45">
        <f t="shared" si="0"/>
        <v>0</v>
      </c>
    </row>
    <row r="24" spans="1:11" ht="15">
      <c r="A24" s="43"/>
      <c r="B24" s="12" t="s">
        <v>25</v>
      </c>
      <c r="C24" s="12"/>
      <c r="D24" s="12"/>
      <c r="E24" s="13"/>
      <c r="F24" s="46">
        <f>SUM(F10:F23)</f>
        <v>2027135</v>
      </c>
      <c r="G24" s="45"/>
      <c r="H24" s="45"/>
      <c r="I24" s="45"/>
      <c r="J24" s="47">
        <f>SUM(J10:J23)</f>
        <v>1893135</v>
      </c>
      <c r="K24" s="47">
        <f t="shared" si="0"/>
        <v>-134000</v>
      </c>
    </row>
    <row r="25" spans="1:11" ht="15">
      <c r="A25" s="14"/>
      <c r="B25" s="15" t="s">
        <v>26</v>
      </c>
      <c r="C25" s="10">
        <v>80101</v>
      </c>
      <c r="D25" s="10">
        <v>85</v>
      </c>
      <c r="E25" s="11">
        <v>2382</v>
      </c>
      <c r="F25" s="44">
        <f>F10</f>
        <v>202470</v>
      </c>
      <c r="G25" s="45"/>
      <c r="H25" s="45"/>
      <c r="I25" s="45"/>
      <c r="J25" s="45">
        <f>J10</f>
        <v>200000</v>
      </c>
      <c r="K25" s="45">
        <f t="shared" si="0"/>
        <v>-2470</v>
      </c>
    </row>
    <row r="26" spans="1:11" ht="15">
      <c r="A26" s="14"/>
      <c r="B26" s="15"/>
      <c r="C26" s="10">
        <v>80110</v>
      </c>
      <c r="D26" s="10">
        <v>68</v>
      </c>
      <c r="E26" s="11">
        <v>2382</v>
      </c>
      <c r="F26" s="44">
        <f>F11+F12</f>
        <v>161976</v>
      </c>
      <c r="G26" s="45"/>
      <c r="H26" s="45"/>
      <c r="I26" s="45"/>
      <c r="J26" s="45">
        <f>J11+J12</f>
        <v>140214</v>
      </c>
      <c r="K26" s="45">
        <f t="shared" si="0"/>
        <v>-21762</v>
      </c>
    </row>
    <row r="27" spans="1:11" ht="15">
      <c r="A27" s="14"/>
      <c r="B27" s="15"/>
      <c r="C27" s="10">
        <v>80120</v>
      </c>
      <c r="D27" s="10">
        <v>120</v>
      </c>
      <c r="E27" s="11">
        <v>2382</v>
      </c>
      <c r="F27" s="44">
        <f>F13</f>
        <v>285840</v>
      </c>
      <c r="G27" s="45"/>
      <c r="H27" s="45"/>
      <c r="I27" s="45"/>
      <c r="J27" s="45">
        <f>J13</f>
        <v>254000</v>
      </c>
      <c r="K27" s="45">
        <f t="shared" si="0"/>
        <v>-31840</v>
      </c>
    </row>
    <row r="28" spans="1:11" ht="15">
      <c r="A28" s="14"/>
      <c r="B28" s="15"/>
      <c r="C28" s="10">
        <v>80130</v>
      </c>
      <c r="D28" s="10">
        <f>D14+D15+D16+D17+D18</f>
        <v>579</v>
      </c>
      <c r="E28" s="11">
        <v>959</v>
      </c>
      <c r="F28" s="44">
        <f>F14+F15+F16+F17+F18</f>
        <v>555261</v>
      </c>
      <c r="G28" s="45"/>
      <c r="H28" s="45"/>
      <c r="I28" s="45"/>
      <c r="J28" s="45">
        <f>J14+J15+J16+J17+J18</f>
        <v>471063</v>
      </c>
      <c r="K28" s="45">
        <f t="shared" si="0"/>
        <v>-84198</v>
      </c>
    </row>
    <row r="29" spans="1:11" ht="15">
      <c r="A29" s="14"/>
      <c r="B29" s="15"/>
      <c r="C29" s="10">
        <v>85403</v>
      </c>
      <c r="D29" s="10">
        <v>48</v>
      </c>
      <c r="E29" s="11">
        <v>14292</v>
      </c>
      <c r="F29" s="44">
        <f>F19</f>
        <v>686016</v>
      </c>
      <c r="G29" s="45"/>
      <c r="H29" s="45"/>
      <c r="I29" s="45"/>
      <c r="J29" s="45">
        <f>J19</f>
        <v>692286</v>
      </c>
      <c r="K29" s="45">
        <f t="shared" si="0"/>
        <v>6270</v>
      </c>
    </row>
    <row r="30" spans="1:11" ht="15">
      <c r="A30" s="14"/>
      <c r="B30" s="15"/>
      <c r="C30" s="10">
        <v>85404</v>
      </c>
      <c r="D30" s="10">
        <v>38</v>
      </c>
      <c r="E30" s="11">
        <v>2094</v>
      </c>
      <c r="F30" s="44">
        <v>79572</v>
      </c>
      <c r="G30" s="45"/>
      <c r="H30" s="45"/>
      <c r="I30" s="45"/>
      <c r="J30" s="45">
        <f>J20+J21</f>
        <v>79572</v>
      </c>
      <c r="K30" s="45">
        <f t="shared" si="0"/>
        <v>0</v>
      </c>
    </row>
    <row r="31" spans="1:11" ht="15">
      <c r="A31" s="14"/>
      <c r="B31" s="15"/>
      <c r="C31" s="48">
        <v>85407</v>
      </c>
      <c r="D31" s="48"/>
      <c r="E31" s="49"/>
      <c r="F31" s="50">
        <v>56000</v>
      </c>
      <c r="G31" s="51"/>
      <c r="H31" s="51"/>
      <c r="I31" s="51"/>
      <c r="J31" s="51">
        <f>J22+J23</f>
        <v>56000</v>
      </c>
      <c r="K31" s="51">
        <f t="shared" si="0"/>
        <v>0</v>
      </c>
    </row>
    <row r="32" spans="1:11" ht="15">
      <c r="A32" s="18"/>
      <c r="B32" s="19" t="s">
        <v>25</v>
      </c>
      <c r="C32" s="20"/>
      <c r="D32" s="19"/>
      <c r="E32" s="21"/>
      <c r="F32" s="52">
        <f>SUM(F25:F31)</f>
        <v>2027135</v>
      </c>
      <c r="G32" s="53"/>
      <c r="H32" s="53"/>
      <c r="I32" s="54">
        <v>10000</v>
      </c>
      <c r="J32" s="54">
        <f>SUM(J25:J31)</f>
        <v>1893135</v>
      </c>
      <c r="K32" s="30">
        <f>SUM(K25:K31)</f>
        <v>-134000</v>
      </c>
    </row>
    <row r="33" spans="1:11" ht="15">
      <c r="A33" s="2" t="s">
        <v>27</v>
      </c>
      <c r="B33" s="55"/>
      <c r="C33" s="56"/>
      <c r="D33" s="55"/>
      <c r="E33" s="57"/>
      <c r="F33" s="57"/>
      <c r="G33" s="58"/>
      <c r="H33" s="58"/>
      <c r="I33" s="58"/>
      <c r="J33" s="58"/>
      <c r="K33" s="58"/>
    </row>
    <row r="34" spans="1:11" ht="15">
      <c r="A34" s="18" t="s">
        <v>51</v>
      </c>
      <c r="B34" s="59" t="s">
        <v>66</v>
      </c>
      <c r="C34" s="59">
        <v>80395</v>
      </c>
      <c r="D34" s="29"/>
      <c r="E34" s="29"/>
      <c r="F34" s="54">
        <v>100000</v>
      </c>
      <c r="G34" s="53"/>
      <c r="H34" s="53"/>
      <c r="I34" s="53"/>
      <c r="J34" s="54">
        <v>100000</v>
      </c>
      <c r="K34" s="60"/>
    </row>
    <row r="35" spans="1:11" ht="15">
      <c r="A35" s="2" t="s">
        <v>67</v>
      </c>
      <c r="B35" s="32"/>
      <c r="C35" s="32"/>
      <c r="D35" s="2"/>
      <c r="E35" s="2"/>
      <c r="F35" s="33"/>
      <c r="G35" s="58"/>
      <c r="H35" s="58"/>
      <c r="I35" s="58"/>
      <c r="J35" s="33"/>
      <c r="K35" s="58"/>
    </row>
    <row r="36" spans="1:11" ht="15">
      <c r="A36" s="61"/>
      <c r="B36" s="62" t="s">
        <v>29</v>
      </c>
      <c r="C36" s="63"/>
      <c r="D36" s="64"/>
      <c r="E36" s="64"/>
      <c r="F36" s="65"/>
      <c r="G36" s="66"/>
      <c r="H36" s="66"/>
      <c r="I36" s="66"/>
      <c r="J36" s="65">
        <f>J32+J34</f>
        <v>1993135</v>
      </c>
      <c r="K36" s="67"/>
    </row>
  </sheetData>
  <mergeCells count="2">
    <mergeCell ref="A25:A31"/>
    <mergeCell ref="B25:B31"/>
  </mergeCells>
  <printOptions/>
  <pageMargins left="0.2" right="0.20972222222222223" top="0.1701388888888889" bottom="0.1798611111111111" header="0.5118055555555556" footer="0.5118055555555556"/>
  <pageSetup horizontalDpi="300" verticalDpi="3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view="pageBreakPreview" zoomScaleSheetLayoutView="100" workbookViewId="0" topLeftCell="A3">
      <selection activeCell="C16" sqref="C16"/>
    </sheetView>
  </sheetViews>
  <sheetFormatPr defaultColWidth="9.00390625" defaultRowHeight="12.75"/>
  <cols>
    <col min="2" max="2" width="38.625" style="0" customWidth="1"/>
    <col min="3" max="3" width="11.625" style="0" customWidth="1"/>
    <col min="4" max="4" width="14.625" style="0" customWidth="1"/>
    <col min="5" max="5" width="15.00390625" style="0" customWidth="1"/>
    <col min="6" max="6" width="15.875" style="0" customWidth="1"/>
  </cols>
  <sheetData>
    <row r="2" spans="2:6" ht="15">
      <c r="B2" s="5"/>
      <c r="C2" s="5"/>
      <c r="F2" t="s">
        <v>68</v>
      </c>
    </row>
    <row r="3" spans="1:6" ht="15">
      <c r="A3" s="4" t="s">
        <v>2</v>
      </c>
      <c r="B3" s="5"/>
      <c r="C3" s="5"/>
      <c r="F3" s="2"/>
    </row>
    <row r="4" spans="1:6" s="4" customFormat="1" ht="46.5" customHeight="1">
      <c r="A4" s="6" t="s">
        <v>3</v>
      </c>
      <c r="B4" s="7" t="s">
        <v>4</v>
      </c>
      <c r="C4" s="7" t="s">
        <v>5</v>
      </c>
      <c r="D4" s="38" t="s">
        <v>69</v>
      </c>
      <c r="E4" s="38" t="s">
        <v>70</v>
      </c>
      <c r="F4" s="38" t="s">
        <v>71</v>
      </c>
    </row>
    <row r="5" spans="1:6" ht="15">
      <c r="A5" s="43" t="s">
        <v>51</v>
      </c>
      <c r="B5" s="10" t="s">
        <v>9</v>
      </c>
      <c r="C5" s="10">
        <v>80101</v>
      </c>
      <c r="D5" s="10">
        <v>85</v>
      </c>
      <c r="E5" s="11">
        <v>2382</v>
      </c>
      <c r="F5" s="11">
        <f>D5*E5</f>
        <v>202470</v>
      </c>
    </row>
    <row r="6" spans="1:6" ht="15">
      <c r="A6" s="43" t="s">
        <v>52</v>
      </c>
      <c r="B6" s="10" t="s">
        <v>13</v>
      </c>
      <c r="C6" s="10">
        <v>80110</v>
      </c>
      <c r="D6" s="10">
        <v>28</v>
      </c>
      <c r="E6" s="11">
        <v>2382</v>
      </c>
      <c r="F6" s="11">
        <f aca="true" t="shared" si="0" ref="F6:F16">D6*E6</f>
        <v>66696</v>
      </c>
    </row>
    <row r="7" spans="1:6" ht="15">
      <c r="A7" s="43" t="s">
        <v>53</v>
      </c>
      <c r="B7" s="10" t="s">
        <v>14</v>
      </c>
      <c r="C7" s="10">
        <v>80110</v>
      </c>
      <c r="D7" s="10">
        <v>40</v>
      </c>
      <c r="E7" s="11">
        <v>2382</v>
      </c>
      <c r="F7" s="11">
        <f t="shared" si="0"/>
        <v>95280</v>
      </c>
    </row>
    <row r="8" spans="1:6" ht="15">
      <c r="A8" s="43" t="s">
        <v>54</v>
      </c>
      <c r="B8" s="10" t="s">
        <v>15</v>
      </c>
      <c r="C8" s="10">
        <v>80120</v>
      </c>
      <c r="D8" s="10">
        <v>120</v>
      </c>
      <c r="E8" s="11">
        <v>2382</v>
      </c>
      <c r="F8" s="11">
        <f t="shared" si="0"/>
        <v>285840</v>
      </c>
    </row>
    <row r="9" spans="1:6" ht="15">
      <c r="A9" s="43" t="s">
        <v>55</v>
      </c>
      <c r="B9" s="10" t="s">
        <v>34</v>
      </c>
      <c r="C9" s="10">
        <v>80130</v>
      </c>
      <c r="D9" s="10">
        <v>50</v>
      </c>
      <c r="E9" s="11">
        <v>959</v>
      </c>
      <c r="F9" s="11">
        <f t="shared" si="0"/>
        <v>47950</v>
      </c>
    </row>
    <row r="10" spans="1:6" ht="15">
      <c r="A10" s="43" t="s">
        <v>56</v>
      </c>
      <c r="B10" s="10" t="s">
        <v>16</v>
      </c>
      <c r="C10" s="10">
        <v>80130</v>
      </c>
      <c r="D10" s="10">
        <v>150</v>
      </c>
      <c r="E10" s="11">
        <v>959</v>
      </c>
      <c r="F10" s="11">
        <f t="shared" si="0"/>
        <v>143850</v>
      </c>
    </row>
    <row r="11" spans="1:6" ht="15">
      <c r="A11" s="43" t="s">
        <v>57</v>
      </c>
      <c r="B11" s="10" t="s">
        <v>17</v>
      </c>
      <c r="C11" s="10">
        <v>80130</v>
      </c>
      <c r="D11" s="10">
        <v>28</v>
      </c>
      <c r="E11" s="11">
        <v>959</v>
      </c>
      <c r="F11" s="11">
        <f t="shared" si="0"/>
        <v>26852</v>
      </c>
    </row>
    <row r="12" spans="1:6" ht="15">
      <c r="A12" s="43" t="s">
        <v>58</v>
      </c>
      <c r="B12" s="10" t="s">
        <v>59</v>
      </c>
      <c r="C12" s="10">
        <v>80130</v>
      </c>
      <c r="D12" s="10">
        <v>18</v>
      </c>
      <c r="E12" s="11">
        <v>959</v>
      </c>
      <c r="F12" s="11">
        <f t="shared" si="0"/>
        <v>17262</v>
      </c>
    </row>
    <row r="13" spans="1:6" ht="15">
      <c r="A13" s="43" t="s">
        <v>60</v>
      </c>
      <c r="B13" s="10" t="s">
        <v>35</v>
      </c>
      <c r="C13" s="10">
        <v>80130</v>
      </c>
      <c r="D13" s="10">
        <v>333</v>
      </c>
      <c r="E13" s="11">
        <v>959</v>
      </c>
      <c r="F13" s="11">
        <f t="shared" si="0"/>
        <v>319347</v>
      </c>
    </row>
    <row r="14" spans="1:6" ht="15">
      <c r="A14" s="43" t="s">
        <v>61</v>
      </c>
      <c r="B14" s="10" t="s">
        <v>24</v>
      </c>
      <c r="C14" s="10">
        <v>85403</v>
      </c>
      <c r="D14" s="10">
        <v>48</v>
      </c>
      <c r="E14" s="11">
        <v>14292</v>
      </c>
      <c r="F14" s="11">
        <f t="shared" si="0"/>
        <v>686016</v>
      </c>
    </row>
    <row r="15" spans="1:6" ht="15">
      <c r="A15" s="43" t="s">
        <v>62</v>
      </c>
      <c r="B15" s="10" t="s">
        <v>10</v>
      </c>
      <c r="C15" s="10">
        <v>85404</v>
      </c>
      <c r="D15" s="10">
        <v>22</v>
      </c>
      <c r="E15" s="11">
        <v>2094</v>
      </c>
      <c r="F15" s="11">
        <f t="shared" si="0"/>
        <v>46068</v>
      </c>
    </row>
    <row r="16" spans="1:6" ht="15">
      <c r="A16" s="43" t="s">
        <v>63</v>
      </c>
      <c r="B16" s="10" t="s">
        <v>11</v>
      </c>
      <c r="C16" s="10">
        <v>85404</v>
      </c>
      <c r="D16" s="10">
        <v>16</v>
      </c>
      <c r="E16" s="11">
        <v>2094</v>
      </c>
      <c r="F16" s="11">
        <f t="shared" si="0"/>
        <v>33504</v>
      </c>
    </row>
    <row r="17" spans="1:6" ht="15">
      <c r="A17" s="43" t="s">
        <v>64</v>
      </c>
      <c r="B17" s="10" t="s">
        <v>39</v>
      </c>
      <c r="C17" s="10">
        <v>85407</v>
      </c>
      <c r="D17" s="10"/>
      <c r="E17" s="11"/>
      <c r="F17" s="11">
        <v>44000</v>
      </c>
    </row>
    <row r="18" spans="1:6" ht="15">
      <c r="A18" s="43" t="s">
        <v>65</v>
      </c>
      <c r="B18" s="10" t="s">
        <v>28</v>
      </c>
      <c r="C18" s="10">
        <v>85407</v>
      </c>
      <c r="D18" s="10"/>
      <c r="E18" s="11"/>
      <c r="F18" s="11">
        <v>12000</v>
      </c>
    </row>
    <row r="19" spans="1:6" ht="15">
      <c r="A19" s="43"/>
      <c r="B19" s="12" t="s">
        <v>25</v>
      </c>
      <c r="C19" s="12"/>
      <c r="D19" s="12"/>
      <c r="E19" s="13"/>
      <c r="F19" s="13">
        <f>SUM(F5:F18)</f>
        <v>2027135</v>
      </c>
    </row>
    <row r="20" spans="1:6" ht="15">
      <c r="A20" s="14"/>
      <c r="B20" s="15" t="s">
        <v>26</v>
      </c>
      <c r="C20" s="10">
        <v>80101</v>
      </c>
      <c r="D20" s="10">
        <v>85</v>
      </c>
      <c r="E20" s="11">
        <v>2382</v>
      </c>
      <c r="F20" s="11">
        <f>F5</f>
        <v>202470</v>
      </c>
    </row>
    <row r="21" spans="1:6" ht="15">
      <c r="A21" s="14"/>
      <c r="B21" s="15"/>
      <c r="C21" s="10">
        <v>80110</v>
      </c>
      <c r="D21" s="10">
        <v>68</v>
      </c>
      <c r="E21" s="11">
        <v>2382</v>
      </c>
      <c r="F21" s="11">
        <f>F6+F7</f>
        <v>161976</v>
      </c>
    </row>
    <row r="22" spans="1:6" ht="15">
      <c r="A22" s="14"/>
      <c r="B22" s="15"/>
      <c r="C22" s="10">
        <v>80120</v>
      </c>
      <c r="D22" s="10">
        <v>120</v>
      </c>
      <c r="E22" s="11">
        <v>2382</v>
      </c>
      <c r="F22" s="11">
        <f>F8</f>
        <v>285840</v>
      </c>
    </row>
    <row r="23" spans="1:6" ht="15">
      <c r="A23" s="14"/>
      <c r="B23" s="15"/>
      <c r="C23" s="10">
        <v>80130</v>
      </c>
      <c r="D23" s="10">
        <f>D9+D10+D11+D12+D13</f>
        <v>579</v>
      </c>
      <c r="E23" s="11">
        <v>959</v>
      </c>
      <c r="F23" s="11">
        <f>F9+F10+F11+F12+F13</f>
        <v>555261</v>
      </c>
    </row>
    <row r="24" spans="1:6" ht="15">
      <c r="A24" s="14"/>
      <c r="B24" s="15"/>
      <c r="C24" s="10">
        <v>85403</v>
      </c>
      <c r="D24" s="10">
        <v>48</v>
      </c>
      <c r="E24" s="11">
        <v>14292</v>
      </c>
      <c r="F24" s="11">
        <f>F14</f>
        <v>686016</v>
      </c>
    </row>
    <row r="25" spans="1:6" ht="15">
      <c r="A25" s="14"/>
      <c r="B25" s="15"/>
      <c r="C25" s="10">
        <v>85404</v>
      </c>
      <c r="D25" s="10">
        <v>38</v>
      </c>
      <c r="E25" s="11">
        <v>2094</v>
      </c>
      <c r="F25" s="11">
        <v>79572</v>
      </c>
    </row>
    <row r="26" spans="1:6" ht="15">
      <c r="A26" s="14"/>
      <c r="B26" s="15"/>
      <c r="C26" s="48">
        <v>85407</v>
      </c>
      <c r="D26" s="48"/>
      <c r="E26" s="49"/>
      <c r="F26" s="49">
        <v>56000</v>
      </c>
    </row>
    <row r="27" spans="1:6" ht="15">
      <c r="A27" s="18"/>
      <c r="B27" s="19" t="s">
        <v>25</v>
      </c>
      <c r="C27" s="20"/>
      <c r="D27" s="19"/>
      <c r="E27" s="21"/>
      <c r="F27" s="22">
        <f>SUM(F20:F26)</f>
        <v>2027135</v>
      </c>
    </row>
    <row r="28" ht="12.75">
      <c r="A28" s="4" t="s">
        <v>27</v>
      </c>
    </row>
    <row r="29" spans="1:6" ht="15">
      <c r="A29" s="18" t="s">
        <v>51</v>
      </c>
      <c r="B29" s="59" t="s">
        <v>72</v>
      </c>
      <c r="C29" s="59">
        <v>80395</v>
      </c>
      <c r="D29" s="29"/>
      <c r="E29" s="29"/>
      <c r="F29" s="30">
        <v>100000</v>
      </c>
    </row>
  </sheetData>
  <mergeCells count="2">
    <mergeCell ref="A20:A26"/>
    <mergeCell ref="B20:B26"/>
  </mergeCells>
  <printOptions horizontalCentered="1" verticalCentered="1"/>
  <pageMargins left="0" right="0" top="0" bottom="1.170138888888888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Skarbnik</cp:lastModifiedBy>
  <cp:lastPrinted>2005-11-04T07:24:02Z</cp:lastPrinted>
  <dcterms:created xsi:type="dcterms:W3CDTF">2001-09-06T08:38:37Z</dcterms:created>
  <dcterms:modified xsi:type="dcterms:W3CDTF">2005-11-07T07:46:16Z</dcterms:modified>
  <cp:category/>
  <cp:version/>
  <cp:contentType/>
  <cp:contentStatus/>
  <cp:revision>1</cp:revision>
</cp:coreProperties>
</file>