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zest.wyk.doch.2006" sheetId="1" r:id="rId1"/>
    <sheet name="Arkusz2" sheetId="2" r:id="rId2"/>
    <sheet name="Arkusz3" sheetId="3" r:id="rId3"/>
  </sheets>
  <definedNames>
    <definedName name="_xlnm.Print_Area" localSheetId="0">'zest.wyk.doch.2006'!$A$1:$P$134</definedName>
  </definedNames>
  <calcPr fullCalcOnLoad="1"/>
</workbook>
</file>

<file path=xl/sharedStrings.xml><?xml version="1.0" encoding="utf-8"?>
<sst xmlns="http://schemas.openxmlformats.org/spreadsheetml/2006/main" count="259" uniqueCount="154">
  <si>
    <t xml:space="preserve"> Załącznik Nr 1 </t>
  </si>
  <si>
    <t>Dz.</t>
  </si>
  <si>
    <t>Rozdz.</t>
  </si>
  <si>
    <t>GOSPODARKA MIESZKANIOWA</t>
  </si>
  <si>
    <t>Wpływy z różnych opłat</t>
  </si>
  <si>
    <t>DZIAŁALNOŚĆ USŁUGOWA</t>
  </si>
  <si>
    <t>ADMINISTRACJA PUBLICZNA</t>
  </si>
  <si>
    <t>Wpływy z opłaty komunikacyjnej</t>
  </si>
  <si>
    <t>Podatek od nieruchomości</t>
  </si>
  <si>
    <t>Podatek rolny</t>
  </si>
  <si>
    <t>Podatek od środków transportowych</t>
  </si>
  <si>
    <t>Podatek od spadków i darowizn</t>
  </si>
  <si>
    <t>Wpływy z opłaty targowej</t>
  </si>
  <si>
    <t>Wpływy z opłaty skarbowej</t>
  </si>
  <si>
    <t>Podatek od czynności cywilnoprawnych</t>
  </si>
  <si>
    <t>Grzywny, mandaty i inne kary pieniężne od ludności</t>
  </si>
  <si>
    <t>Wpływy z różnych dochodów</t>
  </si>
  <si>
    <t>Podatek dochodowy od osób fizycznych</t>
  </si>
  <si>
    <t>Podatek dochodowy od osób prawnych</t>
  </si>
  <si>
    <t>RÓŻNE ROZLICZENIA</t>
  </si>
  <si>
    <t>Pozostałe odsetki</t>
  </si>
  <si>
    <t>Wpływy z usług</t>
  </si>
  <si>
    <t>GOSPODARKA KOMUNALNA I OCHRONA ŚRODOWISKA</t>
  </si>
  <si>
    <t>OGÓŁEM</t>
  </si>
  <si>
    <t>Plan wg.</t>
  </si>
  <si>
    <t>uchw.budż.</t>
  </si>
  <si>
    <t>Plan po</t>
  </si>
  <si>
    <t>zmianach</t>
  </si>
  <si>
    <t>Wykonanie</t>
  </si>
  <si>
    <t>%</t>
  </si>
  <si>
    <t>POWIAT</t>
  </si>
  <si>
    <t>MIASTO</t>
  </si>
  <si>
    <t>Wpływy z opłat za zarząd, użytkowanie i użytkowanie wieczyste nieruch.</t>
  </si>
  <si>
    <t>Odsetki od nieterminowych wpłat z tytułu podatków i opłat</t>
  </si>
  <si>
    <t>OŚWIATA I WYCHOWANIE</t>
  </si>
  <si>
    <t>OCHRONA ZDROWIA</t>
  </si>
  <si>
    <t>KULTURA I OCHRONA DZIEDZICTWA NARODOWEGO</t>
  </si>
  <si>
    <t>EDUKACYJNA OPIEKA WYCHOWAWCZA</t>
  </si>
  <si>
    <t>Wpływy z opłat za zezwolenia na sprzedaż alkoholu</t>
  </si>
  <si>
    <t>Dotacje celowe otrzymane z budżetu państwa na zadania bieżące z zakresu administracji rządowej oraz inne zadania zlecone ustawami realizowane przez powiat</t>
  </si>
  <si>
    <t>Dotacje celowe otrzymane z budżetu państwa na realizację zadań bieżących z zakresu administracji rządowej oraz innych zadań zleconych gminie (związkom gmin) ustawami</t>
  </si>
  <si>
    <t>Dochody z najmu i dzierżawy składników majątkowych Skarbu Państwa, jednostek samorządu terytorialnego lub innych jednostek zaliczanych do sektora finansów publicznych oraz innych umów o podobnym charakterze</t>
  </si>
  <si>
    <t>0920</t>
  </si>
  <si>
    <t>0970</t>
  </si>
  <si>
    <t>2110</t>
  </si>
  <si>
    <t>2010</t>
  </si>
  <si>
    <t>URZĘDY NACZELNYCH ORGANÓW WŁADZY PAŃSTWOWEJ, KONTROLI I OCHRONY PRAWA ORAZ SĄDOWNICTWA</t>
  </si>
  <si>
    <t>BEZPIECZEŃSTWO PUBLICZNE I OCHRONA PRZECIWPOŻAROWA</t>
  </si>
  <si>
    <t>POMOC SPOŁECZNA</t>
  </si>
  <si>
    <t>6410</t>
  </si>
  <si>
    <t>0960</t>
  </si>
  <si>
    <t>6310</t>
  </si>
  <si>
    <t>Dotacje celowe otrzymane z budżetu państwa na inwestycje i zakupy inwestycyjne z zakresu administracji rządowej oraz innych zadań zleconych gminom ustawami</t>
  </si>
  <si>
    <t>Podatek od działalności gospodarczej osób fizycznych, opłacany w formie karty podatkowej</t>
  </si>
  <si>
    <t>0360</t>
  </si>
  <si>
    <t>0370</t>
  </si>
  <si>
    <t>0430</t>
  </si>
  <si>
    <t>0450</t>
  </si>
  <si>
    <t>2440</t>
  </si>
  <si>
    <t>Wpływy z opłaty administracyjnej za czynności urzędowe</t>
  </si>
  <si>
    <t>Dotacje otrzymane z funduszy celowych na realizację zadań bieżących jednostek sektora finansów publicznych</t>
  </si>
  <si>
    <t>2030</t>
  </si>
  <si>
    <t>2130</t>
  </si>
  <si>
    <t>Dotacje celowe otrzymane z budżetu państwa na realizację własnych zadań bieżących gmin ( związków gmin )</t>
  </si>
  <si>
    <t>Dotacje celowe otrzymane z budżetu państwa na realizację bieżących zadań własnych powiatu</t>
  </si>
  <si>
    <t>2320</t>
  </si>
  <si>
    <t>POZOSTAŁE ZADANIA W ZAKRESIE POLITYKI SPOŁECZNEJ</t>
  </si>
  <si>
    <t>Wpływy z tytułu pomocy finansowej udzielanej miedzy jednostkami samorządu terytorialnego na dofinansowanie własnych zadań bieżących</t>
  </si>
  <si>
    <t>2710</t>
  </si>
  <si>
    <t>Wpływy z tytułu przekształcenia prawa użytkowania wieczystego przysługującego osobom fizycznym w prawo własności</t>
  </si>
  <si>
    <t>Podatek leśny</t>
  </si>
  <si>
    <t>Dotacje celowe otrzymane z powiatu na zadania bieżące realizowane na podstawie porozumień (umów) miedzy jednostkami samorządu terytorialnego</t>
  </si>
  <si>
    <t>§</t>
  </si>
  <si>
    <t>NAZWA</t>
  </si>
  <si>
    <t>600</t>
  </si>
  <si>
    <t>TRANSPORT I ŁĄCZNOŚĆ</t>
  </si>
  <si>
    <t>Dotacje celowe otrzymane z budżetu państwa na inwestycje i zakupy inwestycyjne z zakresu administracji rządowej oraz inne zadania zlecone ustawami realizowane przez powiat</t>
  </si>
  <si>
    <t>0310</t>
  </si>
  <si>
    <t>DOCHODY OD OSÓB PRAWNYCH, OD OSÓB FIZYCZNYCH I OD INNYCH JEDNOSTEK NIE POSIADAJĄCYCH OSOBOWOŚCI PRAWNEJ ORAZ WYDATKI ZWIĄZANE Z ICH POBOREM</t>
  </si>
  <si>
    <t>0500</t>
  </si>
  <si>
    <t>0690</t>
  </si>
  <si>
    <t>0910</t>
  </si>
  <si>
    <t>0830</t>
  </si>
  <si>
    <t>Otrzymane spadki, zapisy i darowizny w postaci pieniężnej</t>
  </si>
  <si>
    <t>0420</t>
  </si>
  <si>
    <t>0470</t>
  </si>
  <si>
    <t>0750</t>
  </si>
  <si>
    <t>0760</t>
  </si>
  <si>
    <t>0350</t>
  </si>
  <si>
    <t>0320</t>
  </si>
  <si>
    <t>0330</t>
  </si>
  <si>
    <t>0340</t>
  </si>
  <si>
    <t>0410</t>
  </si>
  <si>
    <t>0480</t>
  </si>
  <si>
    <t>0570</t>
  </si>
  <si>
    <t>0010</t>
  </si>
  <si>
    <t>0020</t>
  </si>
  <si>
    <t>0770</t>
  </si>
  <si>
    <t>0870</t>
  </si>
  <si>
    <t>2360</t>
  </si>
  <si>
    <t>2120</t>
  </si>
  <si>
    <t>2708</t>
  </si>
  <si>
    <t>Wpłaty z tytułu odpłatnego nabycia prawa własności oraz prawa użytkowania wieczystego nieruchomości</t>
  </si>
  <si>
    <t>Wpływy ze sprzedaży składników majątkowych</t>
  </si>
  <si>
    <t>Dochody jednostek samorządu terytorialnego związane z realizacją zadań z zakresu administracji rządowej oraz innych zadań zleconych ustawami</t>
  </si>
  <si>
    <t xml:space="preserve">Dotacje celowe otrzymane z budżetu państwa na zadania bieżące realizowane przez powiat na podstawie porozumień z organami administracji rządowej </t>
  </si>
  <si>
    <t>2780</t>
  </si>
  <si>
    <t>Środki na inwestycje rozpoczęte przed dniem 1 stycznia 1999 r.</t>
  </si>
  <si>
    <t>2700</t>
  </si>
  <si>
    <t>0680</t>
  </si>
  <si>
    <t>Wpływy od rodziców z tytułu odpłatności za utrzymanie dzieci (wychowanków) w placówkach opiekuńczo-wychowawczych</t>
  </si>
  <si>
    <t>2888</t>
  </si>
  <si>
    <t>Dotacja celowa otrzymana przez jednostkę samorządu terytorialnego od innej jednostki samorządu terytorialnego będącej instytucją wdrażającą na zadania bieżące realizowane na podstawie porozumień (umów)</t>
  </si>
  <si>
    <t>010</t>
  </si>
  <si>
    <t>6298</t>
  </si>
  <si>
    <t>ROLNICTWO I ŁOWIECTWO</t>
  </si>
  <si>
    <t>2020</t>
  </si>
  <si>
    <t>OBSŁUGA DŁUGU PUBLICZNEGO</t>
  </si>
  <si>
    <t>8020</t>
  </si>
  <si>
    <t>2707</t>
  </si>
  <si>
    <t>6339</t>
  </si>
  <si>
    <t>6439</t>
  </si>
  <si>
    <t>2889</t>
  </si>
  <si>
    <t>KULTURA FIZYCZNA I SPORT</t>
  </si>
  <si>
    <t>Część wyrównawcza subwencji ogólnej dla powiatów</t>
  </si>
  <si>
    <t>Część wyrównawcza subwencji ogólnej dla gmin</t>
  </si>
  <si>
    <t>Część równoważąca subwencji ogólnej dla gmin</t>
  </si>
  <si>
    <t>Część równoważąca subwencji ogólnej dla powiatów</t>
  </si>
  <si>
    <t xml:space="preserve">Dotacje celowe otrzymane z budżetu państwa na zadania bieżące realizowane przez gminę na podstawie porozumień z organami administracji rządowej </t>
  </si>
  <si>
    <t>Wpływy z tytułu poręczeń i gwarancji, w tym należności uboczne</t>
  </si>
  <si>
    <t>Dotacje celowe otrzymane z budżetu państwa na realizację inwestycji i zakupów inwestycyjnych własnych gmin (związków gmin)</t>
  </si>
  <si>
    <t>Dotacje celowe otrzymane z budżetu państwa na realizację inwestycji i zakupów inwestycyjnych własnych powiatu</t>
  </si>
  <si>
    <t>Zestawienie wykonania dochodów za 2007 rok</t>
  </si>
  <si>
    <t>2920</t>
  </si>
  <si>
    <t>Część oświatowa subwencji ogólnej dla jednostek samorządu terytorialnego</t>
  </si>
  <si>
    <t>0740</t>
  </si>
  <si>
    <t>Wpływy z dywidend</t>
  </si>
  <si>
    <t>6290</t>
  </si>
  <si>
    <t>14;13</t>
  </si>
  <si>
    <t>10;9</t>
  </si>
  <si>
    <t>6;5</t>
  </si>
  <si>
    <t>Wpływy z różnych dochodów, w tym:</t>
  </si>
  <si>
    <t xml:space="preserve"> - opłaty za zajęcie pasa drogowego</t>
  </si>
  <si>
    <t xml:space="preserve"> - udział Tarnobrzeskiej Spółdzielni Mieszkaniowej w realizacji inwestycji wspólnych z miastem</t>
  </si>
  <si>
    <t>Środki na dofinansowanie własnych inwestycji gmin (związków gmin), powiatów (związków powiatów), samorządów województw pozyskane z innych źródeł tj. środki z Europejskiego Funduszu Rozwoju Regionalnego</t>
  </si>
  <si>
    <t>Środki na dofinansowanie własnych zadań bieżących gmin (związków gmin), powiatów (związków powiatów), samorządów województw, pozyskane z innych źródeł tj. środki z Europejskiego Funduszu Rozwoju Regionalnego</t>
  </si>
  <si>
    <t>Środki na dofinansowanie własnych zadań bieżących gmin (związków gmin), powiatów (związków powiatów), samorządów województw, pozyskane z innych źródeł tj. środki z Europejskiego Funduszu Społecznego</t>
  </si>
  <si>
    <t>Środki na dofinansowanie własnych zadań bieżących gmin (związków gmin), powiatów (związków powiatów), samorządów województw, pozyskane z innych źródeł tj. Fundacji Rozwoju Systemu Edukacji</t>
  </si>
  <si>
    <t>Środki na dofinansowanie własnych inwestycji gmin (związków gmin), powiatów (związków powiatów), samorządów województw, pozyskane z innych żródeł tj. ze środków Funduszu Rozwoju Kultury Fizycznej</t>
  </si>
  <si>
    <t>Środki na dofinansowanie własnych zadań bieżących gmin (związków gmin), powiatów (związków powiatów), samorządów województw, pozyskane z innych źródeł tj. z Banku Gospodarstwa Krajowego</t>
  </si>
  <si>
    <t>Wpływy z różnych dochodów tj. odpłatność za pobyt w pogotowiu opiekuńczym, sprzedaż posiłków, wynajem garaży</t>
  </si>
  <si>
    <t>Wpływy z różnych dochodów tj. środki w wysokości 2,5% na pokrycie kosztów obsługi PFRON</t>
  </si>
  <si>
    <t>Środki na dofinansowanie własnych inwestycji gmin (związków gmin), powiatów (związków powiatów), samorządów województw pozyskane z innych żródeł tj. środki pozyskane z Europejskiego Funduszu Rozwoju Regionalnego</t>
  </si>
  <si>
    <t>Podatek od posiadania psów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</si>
</sst>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</numFmts>
  <fonts count="15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i/>
      <u val="single"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u val="single"/>
      <sz val="12"/>
      <name val="Arial CE"/>
      <family val="2"/>
    </font>
    <font>
      <b/>
      <i/>
      <u val="single"/>
      <sz val="12"/>
      <name val="Arial CE"/>
      <family val="2"/>
    </font>
    <font>
      <b/>
      <i/>
      <u val="single"/>
      <sz val="10"/>
      <name val="Arial CE"/>
      <family val="0"/>
    </font>
    <font>
      <b/>
      <sz val="13"/>
      <name val="Arial CE"/>
      <family val="2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" fillId="0" borderId="2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/>
    </xf>
    <xf numFmtId="164" fontId="4" fillId="0" borderId="2" xfId="15" applyNumberFormat="1" applyFont="1" applyFill="1" applyBorder="1" applyAlignment="1">
      <alignment horizontal="center" vertical="top"/>
    </xf>
    <xf numFmtId="164" fontId="5" fillId="0" borderId="2" xfId="15" applyNumberFormat="1" applyFont="1" applyFill="1" applyBorder="1" applyAlignment="1">
      <alignment horizontal="center" vertical="top"/>
    </xf>
    <xf numFmtId="164" fontId="4" fillId="0" borderId="6" xfId="15" applyNumberFormat="1" applyFont="1" applyFill="1" applyBorder="1" applyAlignment="1">
      <alignment horizontal="center" vertical="top"/>
    </xf>
    <xf numFmtId="164" fontId="5" fillId="0" borderId="6" xfId="15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4" fillId="0" borderId="2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49" fontId="5" fillId="0" borderId="5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8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65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65" fontId="4" fillId="0" borderId="0" xfId="15" applyNumberFormat="1" applyFont="1" applyFill="1" applyAlignment="1">
      <alignment/>
    </xf>
    <xf numFmtId="164" fontId="1" fillId="0" borderId="0" xfId="15" applyNumberFormat="1" applyFont="1" applyFill="1" applyAlignment="1">
      <alignment horizontal="center" vertical="top"/>
    </xf>
    <xf numFmtId="165" fontId="4" fillId="0" borderId="0" xfId="15" applyNumberFormat="1" applyFont="1" applyFill="1" applyAlignment="1">
      <alignment horizontal="center" vertical="top"/>
    </xf>
    <xf numFmtId="165" fontId="4" fillId="0" borderId="0" xfId="15" applyNumberFormat="1" applyFont="1" applyFill="1" applyAlignment="1">
      <alignment vertical="top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165" fontId="4" fillId="0" borderId="0" xfId="15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65" fontId="4" fillId="0" borderId="0" xfId="15" applyNumberFormat="1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65" fontId="7" fillId="0" borderId="11" xfId="15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65" fontId="7" fillId="0" borderId="11" xfId="15" applyNumberFormat="1" applyFont="1" applyFill="1" applyBorder="1" applyAlignment="1">
      <alignment horizontal="center"/>
    </xf>
    <xf numFmtId="164" fontId="7" fillId="0" borderId="11" xfId="15" applyNumberFormat="1" applyFont="1" applyFill="1" applyBorder="1" applyAlignment="1">
      <alignment horizontal="center" vertical="top"/>
    </xf>
    <xf numFmtId="165" fontId="7" fillId="0" borderId="12" xfId="15" applyNumberFormat="1" applyFont="1" applyFill="1" applyBorder="1" applyAlignment="1">
      <alignment horizontal="center"/>
    </xf>
    <xf numFmtId="165" fontId="7" fillId="0" borderId="11" xfId="15" applyNumberFormat="1" applyFont="1" applyFill="1" applyBorder="1" applyAlignment="1">
      <alignment horizontal="center" vertical="top"/>
    </xf>
    <xf numFmtId="165" fontId="7" fillId="0" borderId="13" xfId="15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4" fillId="0" borderId="14" xfId="15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4" fillId="0" borderId="0" xfId="15" applyNumberFormat="1" applyFont="1" applyFill="1" applyBorder="1" applyAlignment="1">
      <alignment horizontal="center"/>
    </xf>
    <xf numFmtId="164" fontId="4" fillId="0" borderId="4" xfId="15" applyNumberFormat="1" applyFont="1" applyFill="1" applyBorder="1" applyAlignment="1">
      <alignment horizontal="center" vertical="top"/>
    </xf>
    <xf numFmtId="165" fontId="4" fillId="0" borderId="4" xfId="15" applyNumberFormat="1" applyFont="1" applyFill="1" applyBorder="1" applyAlignment="1">
      <alignment horizontal="center"/>
    </xf>
    <xf numFmtId="165" fontId="4" fillId="0" borderId="5" xfId="15" applyNumberFormat="1" applyFont="1" applyFill="1" applyBorder="1" applyAlignment="1">
      <alignment horizontal="center"/>
    </xf>
    <xf numFmtId="165" fontId="4" fillId="0" borderId="15" xfId="15" applyNumberFormat="1" applyFont="1" applyFill="1" applyBorder="1" applyAlignment="1">
      <alignment horizontal="center" vertical="top"/>
    </xf>
    <xf numFmtId="165" fontId="4" fillId="0" borderId="16" xfId="15" applyNumberFormat="1" applyFont="1" applyFill="1" applyBorder="1" applyAlignment="1">
      <alignment horizontal="center"/>
    </xf>
    <xf numFmtId="165" fontId="4" fillId="0" borderId="17" xfId="15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165" fontId="4" fillId="0" borderId="15" xfId="15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5" fontId="4" fillId="0" borderId="8" xfId="15" applyNumberFormat="1" applyFont="1" applyFill="1" applyBorder="1" applyAlignment="1">
      <alignment horizontal="center"/>
    </xf>
    <xf numFmtId="165" fontId="4" fillId="0" borderId="18" xfId="15" applyNumberFormat="1" applyFont="1" applyFill="1" applyBorder="1" applyAlignment="1">
      <alignment horizontal="center"/>
    </xf>
    <xf numFmtId="165" fontId="4" fillId="0" borderId="19" xfId="15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165" fontId="5" fillId="0" borderId="2" xfId="15" applyNumberFormat="1" applyFont="1" applyFill="1" applyBorder="1" applyAlignment="1">
      <alignment horizontal="center" vertical="top"/>
    </xf>
    <xf numFmtId="165" fontId="5" fillId="0" borderId="6" xfId="15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center"/>
    </xf>
    <xf numFmtId="165" fontId="0" fillId="0" borderId="0" xfId="15" applyNumberFormat="1" applyFill="1" applyAlignment="1">
      <alignment/>
    </xf>
    <xf numFmtId="164" fontId="0" fillId="0" borderId="0" xfId="15" applyNumberFormat="1" applyFill="1" applyAlignment="1">
      <alignment horizontal="center" vertical="top"/>
    </xf>
    <xf numFmtId="49" fontId="5" fillId="0" borderId="1" xfId="0" applyNumberFormat="1" applyFont="1" applyFill="1" applyBorder="1" applyAlignment="1">
      <alignment horizontal="center"/>
    </xf>
    <xf numFmtId="164" fontId="4" fillId="0" borderId="20" xfId="15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64" fontId="4" fillId="0" borderId="5" xfId="15" applyNumberFormat="1" applyFont="1" applyFill="1" applyBorder="1" applyAlignment="1">
      <alignment horizontal="center" vertical="top"/>
    </xf>
    <xf numFmtId="164" fontId="4" fillId="0" borderId="17" xfId="15" applyNumberFormat="1" applyFont="1" applyFill="1" applyBorder="1" applyAlignment="1">
      <alignment horizontal="center" vertical="top"/>
    </xf>
    <xf numFmtId="165" fontId="4" fillId="0" borderId="2" xfId="15" applyNumberFormat="1" applyFont="1" applyFill="1" applyBorder="1" applyAlignment="1">
      <alignment horizontal="center" vertical="top"/>
    </xf>
    <xf numFmtId="165" fontId="4" fillId="0" borderId="21" xfId="15" applyNumberFormat="1" applyFont="1" applyFill="1" applyBorder="1" applyAlignment="1">
      <alignment horizontal="center" vertical="top"/>
    </xf>
    <xf numFmtId="165" fontId="4" fillId="0" borderId="5" xfId="15" applyNumberFormat="1" applyFont="1" applyFill="1" applyBorder="1" applyAlignment="1">
      <alignment horizontal="center" vertical="top"/>
    </xf>
    <xf numFmtId="165" fontId="4" fillId="0" borderId="22" xfId="15" applyNumberFormat="1" applyFont="1" applyFill="1" applyBorder="1" applyAlignment="1">
      <alignment horizontal="center" vertical="top"/>
    </xf>
    <xf numFmtId="165" fontId="5" fillId="0" borderId="21" xfId="15" applyNumberFormat="1" applyFont="1" applyFill="1" applyBorder="1" applyAlignment="1">
      <alignment horizontal="center" vertical="top"/>
    </xf>
    <xf numFmtId="165" fontId="4" fillId="0" borderId="4" xfId="15" applyNumberFormat="1" applyFont="1" applyFill="1" applyBorder="1" applyAlignment="1">
      <alignment horizontal="center" vertical="top"/>
    </xf>
    <xf numFmtId="165" fontId="4" fillId="0" borderId="0" xfId="15" applyNumberFormat="1" applyFont="1" applyFill="1" applyBorder="1" applyAlignment="1">
      <alignment horizontal="center" vertical="top"/>
    </xf>
    <xf numFmtId="165" fontId="5" fillId="0" borderId="5" xfId="15" applyNumberFormat="1" applyFont="1" applyFill="1" applyBorder="1" applyAlignment="1">
      <alignment horizontal="center" vertical="top"/>
    </xf>
    <xf numFmtId="165" fontId="13" fillId="0" borderId="2" xfId="15" applyNumberFormat="1" applyFont="1" applyFill="1" applyBorder="1" applyAlignment="1">
      <alignment horizontal="center" vertical="top"/>
    </xf>
    <xf numFmtId="164" fontId="13" fillId="0" borderId="21" xfId="15" applyNumberFormat="1" applyFont="1" applyFill="1" applyBorder="1" applyAlignment="1">
      <alignment horizontal="center" vertical="top"/>
    </xf>
    <xf numFmtId="165" fontId="4" fillId="0" borderId="16" xfId="15" applyNumberFormat="1" applyFont="1" applyFill="1" applyBorder="1" applyAlignment="1">
      <alignment horizontal="center" vertical="top"/>
    </xf>
    <xf numFmtId="165" fontId="5" fillId="0" borderId="2" xfId="15" applyNumberFormat="1" applyFont="1" applyFill="1" applyBorder="1" applyAlignment="1">
      <alignment horizontal="center" vertical="top"/>
    </xf>
    <xf numFmtId="164" fontId="4" fillId="0" borderId="2" xfId="15" applyNumberFormat="1" applyFont="1" applyFill="1" applyBorder="1" applyAlignment="1">
      <alignment horizontal="center" vertical="top"/>
    </xf>
    <xf numFmtId="165" fontId="4" fillId="0" borderId="2" xfId="15" applyNumberFormat="1" applyFont="1" applyFill="1" applyBorder="1" applyAlignment="1">
      <alignment horizontal="center" vertical="top"/>
    </xf>
    <xf numFmtId="164" fontId="4" fillId="0" borderId="6" xfId="15" applyNumberFormat="1" applyFont="1" applyFill="1" applyBorder="1" applyAlignment="1">
      <alignment horizontal="center" vertical="top"/>
    </xf>
    <xf numFmtId="164" fontId="5" fillId="0" borderId="2" xfId="15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top" wrapText="1"/>
    </xf>
    <xf numFmtId="165" fontId="5" fillId="0" borderId="26" xfId="15" applyNumberFormat="1" applyFont="1" applyFill="1" applyBorder="1" applyAlignment="1">
      <alignment horizontal="center" vertical="top"/>
    </xf>
    <xf numFmtId="164" fontId="5" fillId="0" borderId="26" xfId="15" applyNumberFormat="1" applyFont="1" applyFill="1" applyBorder="1" applyAlignment="1">
      <alignment horizontal="center" vertical="top"/>
    </xf>
    <xf numFmtId="164" fontId="5" fillId="0" borderId="27" xfId="15" applyNumberFormat="1" applyFont="1" applyFill="1" applyBorder="1" applyAlignment="1">
      <alignment horizontal="center" vertical="top"/>
    </xf>
    <xf numFmtId="164" fontId="5" fillId="0" borderId="6" xfId="15" applyNumberFormat="1" applyFont="1" applyFill="1" applyBorder="1" applyAlignment="1">
      <alignment horizontal="center" vertical="top"/>
    </xf>
    <xf numFmtId="165" fontId="5" fillId="0" borderId="21" xfId="15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view="pageBreakPreview" zoomScale="75" zoomScaleNormal="75" zoomScaleSheetLayoutView="75" workbookViewId="0" topLeftCell="A46">
      <selection activeCell="D60" sqref="D60"/>
    </sheetView>
  </sheetViews>
  <sheetFormatPr defaultColWidth="9.00390625" defaultRowHeight="12.75"/>
  <cols>
    <col min="1" max="1" width="10.25390625" style="35" customWidth="1"/>
    <col min="2" max="2" width="9.25390625" style="35" customWidth="1"/>
    <col min="3" max="3" width="8.125" style="94" hidden="1" customWidth="1"/>
    <col min="4" max="4" width="74.375" style="35" customWidth="1"/>
    <col min="5" max="5" width="20.625" style="95" customWidth="1"/>
    <col min="6" max="6" width="17.625" style="1" customWidth="1"/>
    <col min="7" max="7" width="18.625" style="95" customWidth="1"/>
    <col min="8" max="8" width="12.625" style="96" customWidth="1"/>
    <col min="9" max="9" width="17.875" style="41" customWidth="1"/>
    <col min="10" max="10" width="18.375" style="41" customWidth="1"/>
    <col min="11" max="11" width="19.00390625" style="41" customWidth="1"/>
    <col min="12" max="12" width="13.875" style="43" customWidth="1"/>
    <col min="13" max="13" width="21.25390625" style="41" customWidth="1"/>
    <col min="14" max="14" width="19.125" style="41" customWidth="1"/>
    <col min="15" max="15" width="18.25390625" style="41" customWidth="1"/>
    <col min="16" max="16" width="13.625" style="44" customWidth="1"/>
    <col min="17" max="16384" width="9.125" style="1" customWidth="1"/>
  </cols>
  <sheetData>
    <row r="1" spans="1:8" ht="15.75">
      <c r="A1" s="37"/>
      <c r="B1" s="37"/>
      <c r="C1" s="38"/>
      <c r="D1" s="37"/>
      <c r="E1" s="39"/>
      <c r="F1" s="40"/>
      <c r="G1" s="41"/>
      <c r="H1" s="42"/>
    </row>
    <row r="2" spans="1:14" ht="20.25">
      <c r="A2" s="37"/>
      <c r="B2" s="37"/>
      <c r="C2" s="38"/>
      <c r="D2" s="37"/>
      <c r="E2" s="39"/>
      <c r="F2" s="40"/>
      <c r="G2" s="41"/>
      <c r="H2" s="42"/>
      <c r="N2" s="45" t="s">
        <v>0</v>
      </c>
    </row>
    <row r="3" spans="1:16" s="52" customFormat="1" ht="20.25">
      <c r="A3" s="46" t="s">
        <v>132</v>
      </c>
      <c r="B3" s="47"/>
      <c r="C3" s="48"/>
      <c r="D3" s="47"/>
      <c r="E3" s="49"/>
      <c r="F3" s="50"/>
      <c r="G3" s="49"/>
      <c r="H3" s="42"/>
      <c r="I3" s="49"/>
      <c r="J3" s="49"/>
      <c r="K3" s="49"/>
      <c r="L3" s="43"/>
      <c r="M3" s="49"/>
      <c r="N3" s="49"/>
      <c r="O3" s="49"/>
      <c r="P3" s="51"/>
    </row>
    <row r="4" spans="1:8" ht="16.5" thickBot="1">
      <c r="A4" s="53"/>
      <c r="B4" s="53"/>
      <c r="C4" s="54"/>
      <c r="D4" s="53"/>
      <c r="E4" s="41"/>
      <c r="F4" s="55"/>
      <c r="G4" s="41"/>
      <c r="H4" s="42"/>
    </row>
    <row r="5" spans="1:16" s="67" customFormat="1" ht="18.75">
      <c r="A5" s="56" t="s">
        <v>1</v>
      </c>
      <c r="B5" s="57" t="s">
        <v>2</v>
      </c>
      <c r="C5" s="58" t="s">
        <v>72</v>
      </c>
      <c r="D5" s="59" t="s">
        <v>73</v>
      </c>
      <c r="E5" s="60"/>
      <c r="F5" s="61" t="s">
        <v>31</v>
      </c>
      <c r="G5" s="62"/>
      <c r="H5" s="63"/>
      <c r="I5" s="64"/>
      <c r="J5" s="62" t="s">
        <v>30</v>
      </c>
      <c r="K5" s="62"/>
      <c r="L5" s="65"/>
      <c r="M5" s="64"/>
      <c r="N5" s="62" t="s">
        <v>23</v>
      </c>
      <c r="O5" s="62"/>
      <c r="P5" s="66"/>
    </row>
    <row r="6" spans="1:16" s="78" customFormat="1" ht="15">
      <c r="A6" s="68"/>
      <c r="B6" s="70"/>
      <c r="C6" s="136"/>
      <c r="D6" s="100"/>
      <c r="E6" s="69" t="s">
        <v>24</v>
      </c>
      <c r="F6" s="70" t="s">
        <v>26</v>
      </c>
      <c r="G6" s="71" t="s">
        <v>28</v>
      </c>
      <c r="H6" s="72" t="s">
        <v>29</v>
      </c>
      <c r="I6" s="73" t="s">
        <v>24</v>
      </c>
      <c r="J6" s="73" t="s">
        <v>26</v>
      </c>
      <c r="K6" s="74" t="s">
        <v>28</v>
      </c>
      <c r="L6" s="75" t="s">
        <v>29</v>
      </c>
      <c r="M6" s="74" t="s">
        <v>24</v>
      </c>
      <c r="N6" s="74" t="s">
        <v>26</v>
      </c>
      <c r="O6" s="76" t="s">
        <v>28</v>
      </c>
      <c r="P6" s="77" t="s">
        <v>29</v>
      </c>
    </row>
    <row r="7" spans="1:16" s="78" customFormat="1" ht="15">
      <c r="A7" s="26"/>
      <c r="B7" s="135"/>
      <c r="C7" s="137"/>
      <c r="D7" s="101"/>
      <c r="E7" s="79" t="s">
        <v>25</v>
      </c>
      <c r="F7" s="80" t="s">
        <v>27</v>
      </c>
      <c r="G7" s="71"/>
      <c r="H7" s="72" t="s">
        <v>140</v>
      </c>
      <c r="I7" s="81" t="s">
        <v>25</v>
      </c>
      <c r="J7" s="81" t="s">
        <v>27</v>
      </c>
      <c r="K7" s="81"/>
      <c r="L7" s="75" t="s">
        <v>139</v>
      </c>
      <c r="M7" s="81" t="s">
        <v>25</v>
      </c>
      <c r="N7" s="81" t="s">
        <v>27</v>
      </c>
      <c r="O7" s="82"/>
      <c r="P7" s="83" t="s">
        <v>138</v>
      </c>
    </row>
    <row r="8" spans="1:16" s="25" customFormat="1" ht="15.75">
      <c r="A8" s="84">
        <v>1</v>
      </c>
      <c r="B8" s="23">
        <v>2</v>
      </c>
      <c r="C8" s="85">
        <v>3</v>
      </c>
      <c r="D8" s="86">
        <v>3</v>
      </c>
      <c r="E8" s="87">
        <v>4</v>
      </c>
      <c r="F8" s="87">
        <v>5</v>
      </c>
      <c r="G8" s="87">
        <v>6</v>
      </c>
      <c r="H8" s="87">
        <v>7</v>
      </c>
      <c r="I8" s="87">
        <v>8</v>
      </c>
      <c r="J8" s="87">
        <v>9</v>
      </c>
      <c r="K8" s="87">
        <v>10</v>
      </c>
      <c r="L8" s="87">
        <v>11</v>
      </c>
      <c r="M8" s="87">
        <v>12</v>
      </c>
      <c r="N8" s="87">
        <v>13</v>
      </c>
      <c r="O8" s="87">
        <v>14</v>
      </c>
      <c r="P8" s="88">
        <v>15</v>
      </c>
    </row>
    <row r="9" spans="1:16" s="25" customFormat="1" ht="15.75">
      <c r="A9" s="97" t="s">
        <v>113</v>
      </c>
      <c r="B9" s="23"/>
      <c r="C9" s="85"/>
      <c r="D9" s="86" t="s">
        <v>115</v>
      </c>
      <c r="E9" s="87">
        <f>SUM(E10:E11)</f>
        <v>0</v>
      </c>
      <c r="F9" s="87">
        <f aca="true" t="shared" si="0" ref="F9:K9">SUM(F10:F11)</f>
        <v>21855</v>
      </c>
      <c r="G9" s="87">
        <f t="shared" si="0"/>
        <v>21854</v>
      </c>
      <c r="H9" s="20">
        <v>99.9</v>
      </c>
      <c r="I9" s="87">
        <f t="shared" si="0"/>
        <v>10000</v>
      </c>
      <c r="J9" s="87">
        <f t="shared" si="0"/>
        <v>10000</v>
      </c>
      <c r="K9" s="87">
        <f t="shared" si="0"/>
        <v>9998</v>
      </c>
      <c r="L9" s="20">
        <v>99.9</v>
      </c>
      <c r="M9" s="115">
        <f aca="true" t="shared" si="1" ref="M9:O20">E9+I9</f>
        <v>10000</v>
      </c>
      <c r="N9" s="115">
        <f t="shared" si="1"/>
        <v>31855</v>
      </c>
      <c r="O9" s="115">
        <f t="shared" si="1"/>
        <v>31852</v>
      </c>
      <c r="P9" s="22">
        <v>99.9</v>
      </c>
    </row>
    <row r="10" spans="1:16" s="25" customFormat="1" ht="45.75" customHeight="1">
      <c r="A10" s="130"/>
      <c r="B10" s="132"/>
      <c r="C10" s="10" t="s">
        <v>45</v>
      </c>
      <c r="D10" s="17" t="s">
        <v>40</v>
      </c>
      <c r="E10" s="87">
        <v>0</v>
      </c>
      <c r="F10" s="117">
        <v>21855</v>
      </c>
      <c r="G10" s="117">
        <v>21854</v>
      </c>
      <c r="H10" s="116">
        <v>99.9</v>
      </c>
      <c r="I10" s="87">
        <v>0</v>
      </c>
      <c r="J10" s="87">
        <v>0</v>
      </c>
      <c r="K10" s="87">
        <v>0</v>
      </c>
      <c r="L10" s="20" t="str">
        <f>IF(AND(J10&gt;0,K10&gt;0),K10/J10*100,"-")</f>
        <v>-</v>
      </c>
      <c r="M10" s="104">
        <f t="shared" si="1"/>
        <v>0</v>
      </c>
      <c r="N10" s="104">
        <f t="shared" si="1"/>
        <v>21855</v>
      </c>
      <c r="O10" s="104">
        <f t="shared" si="1"/>
        <v>21854</v>
      </c>
      <c r="P10" s="118">
        <v>99.9</v>
      </c>
    </row>
    <row r="11" spans="1:16" s="25" customFormat="1" ht="45.75" customHeight="1">
      <c r="A11" s="131"/>
      <c r="B11" s="133"/>
      <c r="C11" s="14" t="s">
        <v>44</v>
      </c>
      <c r="D11" s="15" t="s">
        <v>39</v>
      </c>
      <c r="E11" s="87">
        <v>0</v>
      </c>
      <c r="F11" s="87">
        <v>0</v>
      </c>
      <c r="G11" s="87">
        <v>0</v>
      </c>
      <c r="H11" s="20" t="str">
        <f aca="true" t="shared" si="2" ref="H11:H17">IF(AND(F11&gt;0,G11&gt;0),G11/F11*100,"-")</f>
        <v>-</v>
      </c>
      <c r="I11" s="117">
        <v>10000</v>
      </c>
      <c r="J11" s="117">
        <v>10000</v>
      </c>
      <c r="K11" s="117">
        <v>9998</v>
      </c>
      <c r="L11" s="116">
        <v>99.9</v>
      </c>
      <c r="M11" s="104">
        <f t="shared" si="1"/>
        <v>10000</v>
      </c>
      <c r="N11" s="104">
        <f t="shared" si="1"/>
        <v>10000</v>
      </c>
      <c r="O11" s="104">
        <f t="shared" si="1"/>
        <v>9998</v>
      </c>
      <c r="P11" s="118">
        <v>99.9</v>
      </c>
    </row>
    <row r="12" spans="1:16" s="25" customFormat="1" ht="15.75">
      <c r="A12" s="97" t="s">
        <v>74</v>
      </c>
      <c r="B12" s="23"/>
      <c r="C12" s="24"/>
      <c r="D12" s="5" t="s">
        <v>75</v>
      </c>
      <c r="E12" s="87">
        <f>SUM(E13,E16,E17)</f>
        <v>9223275</v>
      </c>
      <c r="F12" s="87">
        <f>SUM(F13,F16,F17)</f>
        <v>9589290</v>
      </c>
      <c r="G12" s="87">
        <f>SUM(G13,G16,G17)</f>
        <v>3303087</v>
      </c>
      <c r="H12" s="119">
        <f t="shared" si="2"/>
        <v>34.445584605325315</v>
      </c>
      <c r="I12" s="87">
        <f>SUM(I13,I16,I17)</f>
        <v>2982889</v>
      </c>
      <c r="J12" s="87">
        <f>SUM(J13,J16,J17)</f>
        <v>2616874</v>
      </c>
      <c r="K12" s="87">
        <f>SUM(K13,K16,K17)</f>
        <v>152980</v>
      </c>
      <c r="L12" s="20">
        <f>IF(AND(J12&gt;0,K12&gt;0),K12/J12*100,"-")</f>
        <v>5.845906222462373</v>
      </c>
      <c r="M12" s="115">
        <f t="shared" si="1"/>
        <v>12206164</v>
      </c>
      <c r="N12" s="115">
        <f t="shared" si="1"/>
        <v>12206164</v>
      </c>
      <c r="O12" s="115">
        <f t="shared" si="1"/>
        <v>3456067</v>
      </c>
      <c r="P12" s="22">
        <f>IF(AND(N12&gt;0,O12&gt;0),O12/N12*100,"-")</f>
        <v>28.314112443516244</v>
      </c>
    </row>
    <row r="13" spans="1:16" s="27" customFormat="1" ht="18" customHeight="1">
      <c r="A13" s="134"/>
      <c r="B13" s="70"/>
      <c r="C13" s="18" t="s">
        <v>43</v>
      </c>
      <c r="D13" s="17" t="s">
        <v>141</v>
      </c>
      <c r="E13" s="104">
        <f>SUM(E14:E15)</f>
        <v>836661</v>
      </c>
      <c r="F13" s="104">
        <f>SUM(F14:F15)</f>
        <v>836661</v>
      </c>
      <c r="G13" s="104">
        <f>SUM(G14:G15)</f>
        <v>836661</v>
      </c>
      <c r="H13" s="19">
        <f t="shared" si="2"/>
        <v>100</v>
      </c>
      <c r="I13" s="104">
        <f>SUM(I14:I15)</f>
        <v>100000</v>
      </c>
      <c r="J13" s="104">
        <f>SUM(J14:J15)</f>
        <v>100000</v>
      </c>
      <c r="K13" s="104">
        <f>SUM(K14:K15)</f>
        <v>152980</v>
      </c>
      <c r="L13" s="19">
        <f>IF(AND(J13&gt;0,K13&gt;0),K13/J13*100,"-")</f>
        <v>152.98000000000002</v>
      </c>
      <c r="M13" s="104">
        <f t="shared" si="1"/>
        <v>936661</v>
      </c>
      <c r="N13" s="104">
        <f t="shared" si="1"/>
        <v>936661</v>
      </c>
      <c r="O13" s="104">
        <f t="shared" si="1"/>
        <v>989641</v>
      </c>
      <c r="P13" s="21">
        <f aca="true" t="shared" si="3" ref="P13:P61">IF(AND(N13&gt;0,O13&gt;0),O13/N13*100,"-")</f>
        <v>105.65626197738563</v>
      </c>
    </row>
    <row r="14" spans="1:16" s="27" customFormat="1" ht="18" customHeight="1">
      <c r="A14" s="68"/>
      <c r="B14" s="80"/>
      <c r="C14" s="18"/>
      <c r="D14" s="15" t="s">
        <v>142</v>
      </c>
      <c r="E14" s="104">
        <v>200711</v>
      </c>
      <c r="F14" s="104">
        <v>200711</v>
      </c>
      <c r="G14" s="104">
        <v>239482</v>
      </c>
      <c r="H14" s="19">
        <f t="shared" si="2"/>
        <v>119.3168286740637</v>
      </c>
      <c r="I14" s="104">
        <v>100000</v>
      </c>
      <c r="J14" s="104">
        <v>100000</v>
      </c>
      <c r="K14" s="104">
        <v>152980</v>
      </c>
      <c r="L14" s="19">
        <f>IF(AND(J14&gt;0,K14&gt;0),K14/J14*100,"-")</f>
        <v>152.98000000000002</v>
      </c>
      <c r="M14" s="104">
        <f t="shared" si="1"/>
        <v>300711</v>
      </c>
      <c r="N14" s="104">
        <f t="shared" si="1"/>
        <v>300711</v>
      </c>
      <c r="O14" s="104">
        <f t="shared" si="1"/>
        <v>392462</v>
      </c>
      <c r="P14" s="21">
        <f t="shared" si="3"/>
        <v>130.51135475589518</v>
      </c>
    </row>
    <row r="15" spans="1:16" s="27" customFormat="1" ht="30.75" customHeight="1">
      <c r="A15" s="68"/>
      <c r="B15" s="80"/>
      <c r="C15" s="18"/>
      <c r="D15" s="15" t="s">
        <v>143</v>
      </c>
      <c r="E15" s="104">
        <v>635950</v>
      </c>
      <c r="F15" s="104">
        <v>635950</v>
      </c>
      <c r="G15" s="104">
        <v>597179</v>
      </c>
      <c r="H15" s="19">
        <f t="shared" si="2"/>
        <v>93.90345152920827</v>
      </c>
      <c r="I15" s="104">
        <v>0</v>
      </c>
      <c r="J15" s="104">
        <v>0</v>
      </c>
      <c r="K15" s="104">
        <v>0</v>
      </c>
      <c r="L15" s="19">
        <v>0</v>
      </c>
      <c r="M15" s="104">
        <f t="shared" si="1"/>
        <v>635950</v>
      </c>
      <c r="N15" s="104">
        <f t="shared" si="1"/>
        <v>635950</v>
      </c>
      <c r="O15" s="104">
        <f t="shared" si="1"/>
        <v>597179</v>
      </c>
      <c r="P15" s="21">
        <f t="shared" si="3"/>
        <v>93.90345152920827</v>
      </c>
    </row>
    <row r="16" spans="1:16" s="27" customFormat="1" ht="54.75" customHeight="1">
      <c r="A16" s="68"/>
      <c r="B16" s="80"/>
      <c r="C16" s="18" t="s">
        <v>114</v>
      </c>
      <c r="D16" s="15" t="s">
        <v>144</v>
      </c>
      <c r="E16" s="104">
        <v>8386614</v>
      </c>
      <c r="F16" s="104">
        <v>8281839</v>
      </c>
      <c r="G16" s="104">
        <v>2055355</v>
      </c>
      <c r="H16" s="19">
        <f t="shared" si="2"/>
        <v>24.817615990844548</v>
      </c>
      <c r="I16" s="104">
        <v>2882889</v>
      </c>
      <c r="J16" s="104">
        <v>2516874</v>
      </c>
      <c r="K16" s="104">
        <v>0</v>
      </c>
      <c r="L16" s="19" t="str">
        <f>IF(AND(J16&gt;0,K16&gt;0),K16/J16*100,"-")</f>
        <v>-</v>
      </c>
      <c r="M16" s="104">
        <f t="shared" si="1"/>
        <v>11269503</v>
      </c>
      <c r="N16" s="104">
        <f t="shared" si="1"/>
        <v>10798713</v>
      </c>
      <c r="O16" s="104">
        <f t="shared" si="1"/>
        <v>2055355</v>
      </c>
      <c r="P16" s="21">
        <f>IF(AND(N16&gt;0,O16&gt;0),O16/N16*100,"-")</f>
        <v>19.03333295365846</v>
      </c>
    </row>
    <row r="17" spans="1:16" s="27" customFormat="1" ht="33" customHeight="1">
      <c r="A17" s="26"/>
      <c r="B17" s="135"/>
      <c r="C17" s="18" t="s">
        <v>120</v>
      </c>
      <c r="D17" s="15" t="s">
        <v>130</v>
      </c>
      <c r="E17" s="104">
        <v>0</v>
      </c>
      <c r="F17" s="104">
        <v>470790</v>
      </c>
      <c r="G17" s="104">
        <v>411071</v>
      </c>
      <c r="H17" s="19">
        <f t="shared" si="2"/>
        <v>87.31515112895346</v>
      </c>
      <c r="I17" s="104">
        <v>0</v>
      </c>
      <c r="J17" s="104">
        <v>0</v>
      </c>
      <c r="K17" s="104">
        <v>0</v>
      </c>
      <c r="L17" s="19" t="str">
        <f>IF(AND(J17&gt;0,K17&gt;0),K17/J17*100,"-")</f>
        <v>-</v>
      </c>
      <c r="M17" s="104">
        <f t="shared" si="1"/>
        <v>0</v>
      </c>
      <c r="N17" s="104">
        <f t="shared" si="1"/>
        <v>470790</v>
      </c>
      <c r="O17" s="104">
        <f t="shared" si="1"/>
        <v>411071</v>
      </c>
      <c r="P17" s="21">
        <f>IF(AND(N17&gt;0,O17&gt;0),O17/N17*100,"-")</f>
        <v>87.31515112895346</v>
      </c>
    </row>
    <row r="18" spans="1:16" s="2" customFormat="1" ht="15.75">
      <c r="A18" s="28">
        <v>700</v>
      </c>
      <c r="B18" s="4"/>
      <c r="C18" s="18"/>
      <c r="D18" s="5" t="s">
        <v>3</v>
      </c>
      <c r="E18" s="87">
        <f>SUM(E19:E27)</f>
        <v>2861000</v>
      </c>
      <c r="F18" s="87">
        <f>SUM(F19:F27)</f>
        <v>3104000</v>
      </c>
      <c r="G18" s="87">
        <f>SUM(G19:G27)</f>
        <v>2824472</v>
      </c>
      <c r="H18" s="20">
        <f aca="true" t="shared" si="4" ref="H18:H72">IF(AND(F18&gt;0,G18&gt;0),G18/F18*100,"-")</f>
        <v>90.99458762886597</v>
      </c>
      <c r="I18" s="87">
        <f>SUM(I19:I27)</f>
        <v>24000</v>
      </c>
      <c r="J18" s="87">
        <f>SUM(J19:J27)</f>
        <v>24000</v>
      </c>
      <c r="K18" s="87">
        <f>SUM(K19:K27)</f>
        <v>23996</v>
      </c>
      <c r="L18" s="20">
        <v>99.9</v>
      </c>
      <c r="M18" s="115">
        <f t="shared" si="1"/>
        <v>2885000</v>
      </c>
      <c r="N18" s="115">
        <f t="shared" si="1"/>
        <v>3128000</v>
      </c>
      <c r="O18" s="115">
        <f t="shared" si="1"/>
        <v>2848468</v>
      </c>
      <c r="P18" s="22">
        <f t="shared" si="3"/>
        <v>91.06355498721229</v>
      </c>
    </row>
    <row r="19" spans="1:16" s="16" customFormat="1" ht="18" customHeight="1">
      <c r="A19" s="8"/>
      <c r="B19" s="9"/>
      <c r="C19" s="18" t="s">
        <v>85</v>
      </c>
      <c r="D19" s="17" t="s">
        <v>32</v>
      </c>
      <c r="E19" s="104">
        <v>350000</v>
      </c>
      <c r="F19" s="104">
        <v>390000</v>
      </c>
      <c r="G19" s="105">
        <v>340629</v>
      </c>
      <c r="H19" s="19">
        <f t="shared" si="4"/>
        <v>87.34076923076924</v>
      </c>
      <c r="I19" s="104">
        <v>0</v>
      </c>
      <c r="J19" s="104">
        <v>0</v>
      </c>
      <c r="K19" s="104">
        <v>0</v>
      </c>
      <c r="L19" s="19" t="str">
        <f aca="true" t="shared" si="5" ref="L19:L61">IF(AND(J19&gt;0,K19&gt;0),K19/J19*100,"-")</f>
        <v>-</v>
      </c>
      <c r="M19" s="104">
        <f t="shared" si="1"/>
        <v>350000</v>
      </c>
      <c r="N19" s="104">
        <f t="shared" si="1"/>
        <v>390000</v>
      </c>
      <c r="O19" s="104">
        <f t="shared" si="1"/>
        <v>340629</v>
      </c>
      <c r="P19" s="21">
        <f t="shared" si="3"/>
        <v>87.34076923076924</v>
      </c>
    </row>
    <row r="20" spans="1:16" s="16" customFormat="1" ht="18" customHeight="1">
      <c r="A20" s="8"/>
      <c r="B20" s="9"/>
      <c r="C20" s="18" t="s">
        <v>80</v>
      </c>
      <c r="D20" s="17" t="s">
        <v>4</v>
      </c>
      <c r="E20" s="104">
        <v>0</v>
      </c>
      <c r="F20" s="104">
        <v>0</v>
      </c>
      <c r="G20" s="105">
        <v>3996</v>
      </c>
      <c r="H20" s="19" t="str">
        <f t="shared" si="4"/>
        <v>-</v>
      </c>
      <c r="I20" s="104">
        <v>0</v>
      </c>
      <c r="J20" s="104">
        <v>0</v>
      </c>
      <c r="K20" s="104">
        <v>0</v>
      </c>
      <c r="L20" s="19" t="str">
        <f t="shared" si="5"/>
        <v>-</v>
      </c>
      <c r="M20" s="104">
        <f t="shared" si="1"/>
        <v>0</v>
      </c>
      <c r="N20" s="104">
        <f t="shared" si="1"/>
        <v>0</v>
      </c>
      <c r="O20" s="104">
        <f t="shared" si="1"/>
        <v>3996</v>
      </c>
      <c r="P20" s="21" t="str">
        <f t="shared" si="3"/>
        <v>-</v>
      </c>
    </row>
    <row r="21" spans="1:16" s="16" customFormat="1" ht="57.75" customHeight="1">
      <c r="A21" s="8"/>
      <c r="B21" s="9"/>
      <c r="C21" s="18" t="s">
        <v>86</v>
      </c>
      <c r="D21" s="17" t="s">
        <v>41</v>
      </c>
      <c r="E21" s="104">
        <v>611000</v>
      </c>
      <c r="F21" s="104">
        <v>691000</v>
      </c>
      <c r="G21" s="104">
        <v>870364</v>
      </c>
      <c r="H21" s="19">
        <f t="shared" si="4"/>
        <v>125.95716353111432</v>
      </c>
      <c r="I21" s="104">
        <v>0</v>
      </c>
      <c r="J21" s="104">
        <v>0</v>
      </c>
      <c r="K21" s="104">
        <v>0</v>
      </c>
      <c r="L21" s="19" t="str">
        <f t="shared" si="5"/>
        <v>-</v>
      </c>
      <c r="M21" s="104">
        <f aca="true" t="shared" si="6" ref="M21:M72">E21+I21</f>
        <v>611000</v>
      </c>
      <c r="N21" s="104">
        <f aca="true" t="shared" si="7" ref="N21:N72">F21+J21</f>
        <v>691000</v>
      </c>
      <c r="O21" s="104">
        <f aca="true" t="shared" si="8" ref="O21:O72">G21+K21</f>
        <v>870364</v>
      </c>
      <c r="P21" s="21">
        <f t="shared" si="3"/>
        <v>125.95716353111432</v>
      </c>
    </row>
    <row r="22" spans="1:16" ht="33" customHeight="1">
      <c r="A22" s="8"/>
      <c r="B22" s="9"/>
      <c r="C22" s="10" t="s">
        <v>87</v>
      </c>
      <c r="D22" s="11" t="s">
        <v>69</v>
      </c>
      <c r="E22" s="104">
        <v>0</v>
      </c>
      <c r="F22" s="104">
        <v>0</v>
      </c>
      <c r="G22" s="104">
        <v>38063</v>
      </c>
      <c r="H22" s="20" t="str">
        <f t="shared" si="4"/>
        <v>-</v>
      </c>
      <c r="I22" s="104">
        <v>0</v>
      </c>
      <c r="J22" s="104">
        <v>0</v>
      </c>
      <c r="K22" s="104">
        <v>0</v>
      </c>
      <c r="L22" s="20" t="str">
        <f t="shared" si="5"/>
        <v>-</v>
      </c>
      <c r="M22" s="104">
        <f t="shared" si="6"/>
        <v>0</v>
      </c>
      <c r="N22" s="104">
        <f t="shared" si="7"/>
        <v>0</v>
      </c>
      <c r="O22" s="104">
        <f t="shared" si="8"/>
        <v>38063</v>
      </c>
      <c r="P22" s="22" t="str">
        <f t="shared" si="3"/>
        <v>-</v>
      </c>
    </row>
    <row r="23" spans="1:16" ht="31.5" customHeight="1">
      <c r="A23" s="8"/>
      <c r="B23" s="9"/>
      <c r="C23" s="18" t="s">
        <v>97</v>
      </c>
      <c r="D23" s="17" t="s">
        <v>102</v>
      </c>
      <c r="E23" s="104">
        <v>1400000</v>
      </c>
      <c r="F23" s="104">
        <v>1400000</v>
      </c>
      <c r="G23" s="104">
        <v>1327307</v>
      </c>
      <c r="H23" s="19">
        <f t="shared" si="4"/>
        <v>94.80764285714287</v>
      </c>
      <c r="I23" s="104">
        <v>0</v>
      </c>
      <c r="J23" s="104">
        <v>0</v>
      </c>
      <c r="K23" s="104">
        <v>0</v>
      </c>
      <c r="L23" s="20" t="str">
        <f t="shared" si="5"/>
        <v>-</v>
      </c>
      <c r="M23" s="104">
        <f t="shared" si="6"/>
        <v>1400000</v>
      </c>
      <c r="N23" s="104">
        <f t="shared" si="7"/>
        <v>1400000</v>
      </c>
      <c r="O23" s="104">
        <f t="shared" si="8"/>
        <v>1327307</v>
      </c>
      <c r="P23" s="21">
        <f t="shared" si="3"/>
        <v>94.80764285714287</v>
      </c>
    </row>
    <row r="24" spans="1:16" ht="20.25" customHeight="1">
      <c r="A24" s="8"/>
      <c r="B24" s="9"/>
      <c r="C24" s="18" t="s">
        <v>98</v>
      </c>
      <c r="D24" s="17" t="s">
        <v>103</v>
      </c>
      <c r="E24" s="104">
        <v>500000</v>
      </c>
      <c r="F24" s="104">
        <v>500000</v>
      </c>
      <c r="G24" s="104">
        <v>107133</v>
      </c>
      <c r="H24" s="19">
        <f t="shared" si="4"/>
        <v>21.4266</v>
      </c>
      <c r="I24" s="104">
        <v>0</v>
      </c>
      <c r="J24" s="104">
        <v>0</v>
      </c>
      <c r="K24" s="104">
        <v>0</v>
      </c>
      <c r="L24" s="20" t="str">
        <f t="shared" si="5"/>
        <v>-</v>
      </c>
      <c r="M24" s="104">
        <f t="shared" si="6"/>
        <v>500000</v>
      </c>
      <c r="N24" s="104">
        <f t="shared" si="7"/>
        <v>500000</v>
      </c>
      <c r="O24" s="104">
        <f t="shared" si="8"/>
        <v>107133</v>
      </c>
      <c r="P24" s="118">
        <f t="shared" si="3"/>
        <v>21.4266</v>
      </c>
    </row>
    <row r="25" spans="1:16" ht="18" customHeight="1">
      <c r="A25" s="8"/>
      <c r="B25" s="9"/>
      <c r="C25" s="18" t="s">
        <v>42</v>
      </c>
      <c r="D25" s="17" t="s">
        <v>20</v>
      </c>
      <c r="E25" s="104">
        <v>0</v>
      </c>
      <c r="F25" s="104">
        <v>0</v>
      </c>
      <c r="G25" s="104">
        <v>6020</v>
      </c>
      <c r="H25" s="20" t="str">
        <f t="shared" si="4"/>
        <v>-</v>
      </c>
      <c r="I25" s="104">
        <v>0</v>
      </c>
      <c r="J25" s="104">
        <v>0</v>
      </c>
      <c r="K25" s="104">
        <v>0</v>
      </c>
      <c r="L25" s="20" t="str">
        <f t="shared" si="5"/>
        <v>-</v>
      </c>
      <c r="M25" s="104">
        <f t="shared" si="6"/>
        <v>0</v>
      </c>
      <c r="N25" s="104">
        <f t="shared" si="7"/>
        <v>0</v>
      </c>
      <c r="O25" s="104">
        <f t="shared" si="8"/>
        <v>6020</v>
      </c>
      <c r="P25" s="22" t="str">
        <f t="shared" si="3"/>
        <v>-</v>
      </c>
    </row>
    <row r="26" spans="1:16" ht="48" customHeight="1">
      <c r="A26" s="8"/>
      <c r="B26" s="9"/>
      <c r="C26" s="18" t="s">
        <v>44</v>
      </c>
      <c r="D26" s="11" t="s">
        <v>39</v>
      </c>
      <c r="E26" s="104">
        <v>0</v>
      </c>
      <c r="F26" s="104">
        <v>0</v>
      </c>
      <c r="G26" s="104">
        <v>0</v>
      </c>
      <c r="H26" s="20" t="str">
        <f t="shared" si="4"/>
        <v>-</v>
      </c>
      <c r="I26" s="104">
        <v>24000</v>
      </c>
      <c r="J26" s="104">
        <v>24000</v>
      </c>
      <c r="K26" s="104">
        <v>23996</v>
      </c>
      <c r="L26" s="19">
        <v>99.9</v>
      </c>
      <c r="M26" s="104">
        <f t="shared" si="6"/>
        <v>24000</v>
      </c>
      <c r="N26" s="104">
        <f t="shared" si="7"/>
        <v>24000</v>
      </c>
      <c r="O26" s="104">
        <f t="shared" si="8"/>
        <v>23996</v>
      </c>
      <c r="P26" s="21">
        <v>99.9</v>
      </c>
    </row>
    <row r="27" spans="1:16" s="16" customFormat="1" ht="43.5" customHeight="1">
      <c r="A27" s="8"/>
      <c r="B27" s="9"/>
      <c r="C27" s="10" t="s">
        <v>99</v>
      </c>
      <c r="D27" s="17" t="s">
        <v>104</v>
      </c>
      <c r="E27" s="104">
        <v>0</v>
      </c>
      <c r="F27" s="104">
        <v>123000</v>
      </c>
      <c r="G27" s="104">
        <v>130960</v>
      </c>
      <c r="H27" s="19">
        <f t="shared" si="4"/>
        <v>106.47154471544715</v>
      </c>
      <c r="I27" s="104">
        <v>0</v>
      </c>
      <c r="J27" s="104">
        <v>0</v>
      </c>
      <c r="K27" s="104">
        <v>0</v>
      </c>
      <c r="L27" s="19" t="str">
        <f t="shared" si="5"/>
        <v>-</v>
      </c>
      <c r="M27" s="104">
        <f t="shared" si="6"/>
        <v>0</v>
      </c>
      <c r="N27" s="104">
        <f t="shared" si="7"/>
        <v>123000</v>
      </c>
      <c r="O27" s="104">
        <f t="shared" si="8"/>
        <v>130960</v>
      </c>
      <c r="P27" s="21">
        <f t="shared" si="3"/>
        <v>106.47154471544715</v>
      </c>
    </row>
    <row r="28" spans="1:16" s="30" customFormat="1" ht="17.25" customHeight="1">
      <c r="A28" s="3">
        <v>710</v>
      </c>
      <c r="B28" s="4"/>
      <c r="C28" s="29"/>
      <c r="D28" s="5" t="s">
        <v>5</v>
      </c>
      <c r="E28" s="87">
        <f>SUM(E29:E33)</f>
        <v>0</v>
      </c>
      <c r="F28" s="87">
        <f>SUM(F29:F33)</f>
        <v>97625</v>
      </c>
      <c r="G28" s="87">
        <f>SUM(G29:G33)</f>
        <v>95625</v>
      </c>
      <c r="H28" s="119">
        <f t="shared" si="4"/>
        <v>97.95134443021767</v>
      </c>
      <c r="I28" s="87">
        <f>SUM(I29:I33)</f>
        <v>252800</v>
      </c>
      <c r="J28" s="87">
        <f>SUM(J29:J33)</f>
        <v>266089</v>
      </c>
      <c r="K28" s="87">
        <f>SUM(K29:K33)</f>
        <v>267187</v>
      </c>
      <c r="L28" s="20">
        <f t="shared" si="5"/>
        <v>100.41264388982634</v>
      </c>
      <c r="M28" s="87">
        <f t="shared" si="6"/>
        <v>252800</v>
      </c>
      <c r="N28" s="87">
        <f t="shared" si="7"/>
        <v>363714</v>
      </c>
      <c r="O28" s="87">
        <f t="shared" si="8"/>
        <v>362812</v>
      </c>
      <c r="P28" s="22">
        <f t="shared" si="3"/>
        <v>99.75200294737073</v>
      </c>
    </row>
    <row r="29" spans="1:16" s="7" customFormat="1" ht="16.5" customHeight="1">
      <c r="A29" s="6"/>
      <c r="B29" s="99"/>
      <c r="C29" s="18" t="s">
        <v>42</v>
      </c>
      <c r="D29" s="17" t="s">
        <v>20</v>
      </c>
      <c r="E29" s="104">
        <v>0</v>
      </c>
      <c r="F29" s="104">
        <v>0</v>
      </c>
      <c r="G29" s="105">
        <v>0</v>
      </c>
      <c r="H29" s="19" t="str">
        <f t="shared" si="4"/>
        <v>-</v>
      </c>
      <c r="I29" s="104">
        <v>0</v>
      </c>
      <c r="J29" s="104">
        <v>0</v>
      </c>
      <c r="K29" s="106">
        <v>1091</v>
      </c>
      <c r="L29" s="19" t="str">
        <f t="shared" si="5"/>
        <v>-</v>
      </c>
      <c r="M29" s="104">
        <f t="shared" si="6"/>
        <v>0</v>
      </c>
      <c r="N29" s="104">
        <f t="shared" si="7"/>
        <v>0</v>
      </c>
      <c r="O29" s="104">
        <f t="shared" si="8"/>
        <v>1091</v>
      </c>
      <c r="P29" s="21" t="str">
        <f t="shared" si="3"/>
        <v>-</v>
      </c>
    </row>
    <row r="30" spans="1:16" s="7" customFormat="1" ht="47.25" customHeight="1">
      <c r="A30" s="6"/>
      <c r="B30" s="32"/>
      <c r="C30" s="18" t="s">
        <v>116</v>
      </c>
      <c r="D30" s="17" t="s">
        <v>128</v>
      </c>
      <c r="E30" s="104">
        <v>0</v>
      </c>
      <c r="F30" s="104">
        <v>4000</v>
      </c>
      <c r="G30" s="105">
        <v>2000</v>
      </c>
      <c r="H30" s="19">
        <f>IF(AND(F30&gt;0,G30&gt;0),G30/F30*100,"-")</f>
        <v>50</v>
      </c>
      <c r="I30" s="104">
        <v>0</v>
      </c>
      <c r="J30" s="104">
        <v>0</v>
      </c>
      <c r="K30" s="106">
        <v>0</v>
      </c>
      <c r="L30" s="19" t="str">
        <f>IF(AND(J30&gt;0,K30&gt;0),K30/J30*100,"-")</f>
        <v>-</v>
      </c>
      <c r="M30" s="104">
        <f>E30+I30</f>
        <v>0</v>
      </c>
      <c r="N30" s="104">
        <f>F30+J30</f>
        <v>4000</v>
      </c>
      <c r="O30" s="104">
        <f>G30+K30</f>
        <v>2000</v>
      </c>
      <c r="P30" s="21">
        <f>IF(AND(N30&gt;0,O30&gt;0),O30/N30*100,"-")</f>
        <v>50</v>
      </c>
    </row>
    <row r="31" spans="1:16" ht="47.25" customHeight="1">
      <c r="A31" s="8"/>
      <c r="B31" s="9"/>
      <c r="C31" s="18" t="s">
        <v>44</v>
      </c>
      <c r="D31" s="17" t="s">
        <v>39</v>
      </c>
      <c r="E31" s="104"/>
      <c r="F31" s="104">
        <v>0</v>
      </c>
      <c r="G31" s="105">
        <v>0</v>
      </c>
      <c r="H31" s="19" t="str">
        <f t="shared" si="4"/>
        <v>-</v>
      </c>
      <c r="I31" s="104">
        <v>252800</v>
      </c>
      <c r="J31" s="104">
        <v>266089</v>
      </c>
      <c r="K31" s="104">
        <v>266023</v>
      </c>
      <c r="L31" s="19">
        <v>99.9</v>
      </c>
      <c r="M31" s="104">
        <f t="shared" si="6"/>
        <v>252800</v>
      </c>
      <c r="N31" s="104">
        <f t="shared" si="7"/>
        <v>266089</v>
      </c>
      <c r="O31" s="104">
        <f t="shared" si="8"/>
        <v>266023</v>
      </c>
      <c r="P31" s="21">
        <v>99.9</v>
      </c>
    </row>
    <row r="32" spans="1:16" ht="42.75" customHeight="1">
      <c r="A32" s="8"/>
      <c r="B32" s="9"/>
      <c r="C32" s="14" t="s">
        <v>99</v>
      </c>
      <c r="D32" s="17" t="s">
        <v>104</v>
      </c>
      <c r="E32" s="106">
        <v>0</v>
      </c>
      <c r="F32" s="106">
        <v>0</v>
      </c>
      <c r="G32" s="107">
        <v>0</v>
      </c>
      <c r="H32" s="19" t="str">
        <f t="shared" si="4"/>
        <v>-</v>
      </c>
      <c r="I32" s="106">
        <v>0</v>
      </c>
      <c r="J32" s="106">
        <v>0</v>
      </c>
      <c r="K32" s="106">
        <v>73</v>
      </c>
      <c r="L32" s="19" t="str">
        <f t="shared" si="5"/>
        <v>-</v>
      </c>
      <c r="M32" s="104">
        <f t="shared" si="6"/>
        <v>0</v>
      </c>
      <c r="N32" s="104">
        <f t="shared" si="7"/>
        <v>0</v>
      </c>
      <c r="O32" s="104">
        <f t="shared" si="8"/>
        <v>73</v>
      </c>
      <c r="P32" s="21" t="str">
        <f t="shared" si="3"/>
        <v>-</v>
      </c>
    </row>
    <row r="33" spans="1:16" ht="57.75" customHeight="1">
      <c r="A33" s="8"/>
      <c r="B33" s="36"/>
      <c r="C33" s="14" t="s">
        <v>101</v>
      </c>
      <c r="D33" s="17" t="s">
        <v>145</v>
      </c>
      <c r="E33" s="106">
        <v>0</v>
      </c>
      <c r="F33" s="106">
        <v>93625</v>
      </c>
      <c r="G33" s="107">
        <v>93625</v>
      </c>
      <c r="H33" s="19">
        <f t="shared" si="4"/>
        <v>100</v>
      </c>
      <c r="I33" s="106">
        <v>0</v>
      </c>
      <c r="J33" s="106">
        <v>0</v>
      </c>
      <c r="K33" s="106">
        <v>0</v>
      </c>
      <c r="L33" s="19" t="str">
        <f t="shared" si="5"/>
        <v>-</v>
      </c>
      <c r="M33" s="104">
        <f t="shared" si="6"/>
        <v>0</v>
      </c>
      <c r="N33" s="104">
        <f t="shared" si="7"/>
        <v>93625</v>
      </c>
      <c r="O33" s="104">
        <f t="shared" si="8"/>
        <v>93625</v>
      </c>
      <c r="P33" s="21">
        <f t="shared" si="3"/>
        <v>100</v>
      </c>
    </row>
    <row r="34" spans="1:16" s="30" customFormat="1" ht="15.75">
      <c r="A34" s="3">
        <v>750</v>
      </c>
      <c r="B34" s="4"/>
      <c r="C34" s="29"/>
      <c r="D34" s="5" t="s">
        <v>6</v>
      </c>
      <c r="E34" s="87">
        <f>SUM(E35:E40)</f>
        <v>1457158</v>
      </c>
      <c r="F34" s="87">
        <f>SUM(F35:F40)</f>
        <v>1607456</v>
      </c>
      <c r="G34" s="87">
        <f>SUM(G35:G40)</f>
        <v>1182619</v>
      </c>
      <c r="H34" s="20">
        <f t="shared" si="4"/>
        <v>73.57084735134274</v>
      </c>
      <c r="I34" s="87">
        <f>SUM(I35:I40)</f>
        <v>177617</v>
      </c>
      <c r="J34" s="87">
        <f>SUM(J35:J40)</f>
        <v>106617</v>
      </c>
      <c r="K34" s="87">
        <f>SUM(K35:K40)</f>
        <v>106617</v>
      </c>
      <c r="L34" s="20">
        <f t="shared" si="5"/>
        <v>100</v>
      </c>
      <c r="M34" s="108">
        <f t="shared" si="6"/>
        <v>1634775</v>
      </c>
      <c r="N34" s="87">
        <f t="shared" si="7"/>
        <v>1714073</v>
      </c>
      <c r="O34" s="87">
        <f t="shared" si="8"/>
        <v>1289236</v>
      </c>
      <c r="P34" s="22">
        <f t="shared" si="3"/>
        <v>75.2147662322433</v>
      </c>
    </row>
    <row r="35" spans="1:16" s="16" customFormat="1" ht="15">
      <c r="A35" s="8"/>
      <c r="B35" s="9"/>
      <c r="C35" s="18" t="s">
        <v>84</v>
      </c>
      <c r="D35" s="17" t="s">
        <v>7</v>
      </c>
      <c r="E35" s="104">
        <v>1195000</v>
      </c>
      <c r="F35" s="104">
        <v>1195000</v>
      </c>
      <c r="G35" s="105">
        <v>838744</v>
      </c>
      <c r="H35" s="19">
        <f t="shared" si="4"/>
        <v>70.18778242677824</v>
      </c>
      <c r="I35" s="104">
        <v>0</v>
      </c>
      <c r="J35" s="104">
        <v>0</v>
      </c>
      <c r="K35" s="104">
        <v>0</v>
      </c>
      <c r="L35" s="19" t="str">
        <f t="shared" si="5"/>
        <v>-</v>
      </c>
      <c r="M35" s="105">
        <f t="shared" si="6"/>
        <v>1195000</v>
      </c>
      <c r="N35" s="104">
        <f t="shared" si="7"/>
        <v>1195000</v>
      </c>
      <c r="O35" s="104">
        <f t="shared" si="8"/>
        <v>838744</v>
      </c>
      <c r="P35" s="21">
        <f t="shared" si="3"/>
        <v>70.18778242677824</v>
      </c>
    </row>
    <row r="36" spans="1:16" s="16" customFormat="1" ht="47.25" customHeight="1">
      <c r="A36" s="8"/>
      <c r="B36" s="9"/>
      <c r="C36" s="18" t="s">
        <v>45</v>
      </c>
      <c r="D36" s="17" t="s">
        <v>40</v>
      </c>
      <c r="E36" s="104">
        <v>262158</v>
      </c>
      <c r="F36" s="104">
        <v>275890</v>
      </c>
      <c r="G36" s="105">
        <v>264742</v>
      </c>
      <c r="H36" s="19">
        <f t="shared" si="4"/>
        <v>95.9592591250136</v>
      </c>
      <c r="I36" s="104">
        <v>0</v>
      </c>
      <c r="J36" s="104">
        <v>0</v>
      </c>
      <c r="K36" s="104">
        <v>0</v>
      </c>
      <c r="L36" s="19" t="str">
        <f t="shared" si="5"/>
        <v>-</v>
      </c>
      <c r="M36" s="105">
        <f t="shared" si="6"/>
        <v>262158</v>
      </c>
      <c r="N36" s="104">
        <f t="shared" si="7"/>
        <v>275890</v>
      </c>
      <c r="O36" s="104">
        <f t="shared" si="8"/>
        <v>264742</v>
      </c>
      <c r="P36" s="21">
        <f t="shared" si="3"/>
        <v>95.9592591250136</v>
      </c>
    </row>
    <row r="37" spans="1:16" ht="45.75" customHeight="1">
      <c r="A37" s="8"/>
      <c r="B37" s="9"/>
      <c r="C37" s="18" t="s">
        <v>44</v>
      </c>
      <c r="D37" s="17" t="s">
        <v>39</v>
      </c>
      <c r="E37" s="109">
        <v>0</v>
      </c>
      <c r="F37" s="109">
        <v>0</v>
      </c>
      <c r="G37" s="110">
        <v>0</v>
      </c>
      <c r="H37" s="19" t="str">
        <f t="shared" si="4"/>
        <v>-</v>
      </c>
      <c r="I37" s="109">
        <v>166617</v>
      </c>
      <c r="J37" s="109">
        <v>106617</v>
      </c>
      <c r="K37" s="109">
        <v>106617</v>
      </c>
      <c r="L37" s="19">
        <f t="shared" si="5"/>
        <v>100</v>
      </c>
      <c r="M37" s="105">
        <f t="shared" si="6"/>
        <v>166617</v>
      </c>
      <c r="N37" s="104">
        <f t="shared" si="7"/>
        <v>106617</v>
      </c>
      <c r="O37" s="104">
        <f t="shared" si="8"/>
        <v>106617</v>
      </c>
      <c r="P37" s="21">
        <f t="shared" si="3"/>
        <v>100</v>
      </c>
    </row>
    <row r="38" spans="1:16" s="16" customFormat="1" ht="45.75" customHeight="1">
      <c r="A38" s="8"/>
      <c r="B38" s="9"/>
      <c r="C38" s="18" t="s">
        <v>100</v>
      </c>
      <c r="D38" s="17" t="s">
        <v>105</v>
      </c>
      <c r="E38" s="104">
        <v>0</v>
      </c>
      <c r="F38" s="104">
        <v>0</v>
      </c>
      <c r="G38" s="105">
        <v>0</v>
      </c>
      <c r="H38" s="19" t="str">
        <f t="shared" si="4"/>
        <v>-</v>
      </c>
      <c r="I38" s="104">
        <v>11000</v>
      </c>
      <c r="J38" s="104">
        <v>0</v>
      </c>
      <c r="K38" s="104">
        <v>0</v>
      </c>
      <c r="L38" s="19" t="str">
        <f t="shared" si="5"/>
        <v>-</v>
      </c>
      <c r="M38" s="105">
        <f t="shared" si="6"/>
        <v>11000</v>
      </c>
      <c r="N38" s="104">
        <f t="shared" si="7"/>
        <v>0</v>
      </c>
      <c r="O38" s="104">
        <f t="shared" si="8"/>
        <v>0</v>
      </c>
      <c r="P38" s="21" t="str">
        <f t="shared" si="3"/>
        <v>-</v>
      </c>
    </row>
    <row r="39" spans="1:16" ht="42" customHeight="1">
      <c r="A39" s="8"/>
      <c r="B39" s="9"/>
      <c r="C39" s="18" t="s">
        <v>99</v>
      </c>
      <c r="D39" s="17" t="s">
        <v>104</v>
      </c>
      <c r="E39" s="104">
        <v>0</v>
      </c>
      <c r="F39" s="104">
        <v>0</v>
      </c>
      <c r="G39" s="105">
        <v>19423</v>
      </c>
      <c r="H39" s="19" t="str">
        <f t="shared" si="4"/>
        <v>-</v>
      </c>
      <c r="I39" s="104">
        <v>0</v>
      </c>
      <c r="J39" s="104">
        <v>0</v>
      </c>
      <c r="K39" s="104">
        <v>0</v>
      </c>
      <c r="L39" s="19" t="str">
        <f t="shared" si="5"/>
        <v>-</v>
      </c>
      <c r="M39" s="105">
        <f t="shared" si="6"/>
        <v>0</v>
      </c>
      <c r="N39" s="104">
        <f t="shared" si="7"/>
        <v>0</v>
      </c>
      <c r="O39" s="104">
        <f t="shared" si="8"/>
        <v>19423</v>
      </c>
      <c r="P39" s="21" t="str">
        <f t="shared" si="3"/>
        <v>-</v>
      </c>
    </row>
    <row r="40" spans="1:16" ht="60.75" customHeight="1">
      <c r="A40" s="8"/>
      <c r="B40" s="9"/>
      <c r="C40" s="18" t="s">
        <v>101</v>
      </c>
      <c r="D40" s="17" t="s">
        <v>146</v>
      </c>
      <c r="E40" s="104">
        <v>0</v>
      </c>
      <c r="F40" s="104">
        <v>136566</v>
      </c>
      <c r="G40" s="105">
        <v>59710</v>
      </c>
      <c r="H40" s="19">
        <f t="shared" si="4"/>
        <v>43.722449218692795</v>
      </c>
      <c r="I40" s="104">
        <v>0</v>
      </c>
      <c r="J40" s="104">
        <v>0</v>
      </c>
      <c r="K40" s="104">
        <v>0</v>
      </c>
      <c r="L40" s="19" t="str">
        <f t="shared" si="5"/>
        <v>-</v>
      </c>
      <c r="M40" s="105">
        <f t="shared" si="6"/>
        <v>0</v>
      </c>
      <c r="N40" s="104">
        <f t="shared" si="7"/>
        <v>136566</v>
      </c>
      <c r="O40" s="104">
        <f t="shared" si="8"/>
        <v>59710</v>
      </c>
      <c r="P40" s="21">
        <f t="shared" si="3"/>
        <v>43.722449218692795</v>
      </c>
    </row>
    <row r="41" spans="1:16" s="30" customFormat="1" ht="35.25" customHeight="1">
      <c r="A41" s="3">
        <v>751</v>
      </c>
      <c r="B41" s="4"/>
      <c r="C41" s="29"/>
      <c r="D41" s="5" t="s">
        <v>46</v>
      </c>
      <c r="E41" s="87">
        <f>SUM(E42)</f>
        <v>8060</v>
      </c>
      <c r="F41" s="87">
        <f>SUM(F42)</f>
        <v>82072</v>
      </c>
      <c r="G41" s="87">
        <f>SUM(G42)</f>
        <v>80844</v>
      </c>
      <c r="H41" s="20">
        <f t="shared" si="4"/>
        <v>98.50375280241738</v>
      </c>
      <c r="I41" s="87">
        <f>SUM(I42)</f>
        <v>0</v>
      </c>
      <c r="J41" s="87">
        <f>SUM(J42)</f>
        <v>0</v>
      </c>
      <c r="K41" s="87">
        <f>SUM(K42)</f>
        <v>0</v>
      </c>
      <c r="L41" s="19" t="str">
        <f t="shared" si="5"/>
        <v>-</v>
      </c>
      <c r="M41" s="108">
        <f t="shared" si="6"/>
        <v>8060</v>
      </c>
      <c r="N41" s="87">
        <f t="shared" si="7"/>
        <v>82072</v>
      </c>
      <c r="O41" s="87">
        <f t="shared" si="8"/>
        <v>80844</v>
      </c>
      <c r="P41" s="22">
        <f t="shared" si="3"/>
        <v>98.50375280241738</v>
      </c>
    </row>
    <row r="42" spans="1:16" s="16" customFormat="1" ht="45">
      <c r="A42" s="8"/>
      <c r="B42" s="9"/>
      <c r="C42" s="10" t="s">
        <v>45</v>
      </c>
      <c r="D42" s="17" t="s">
        <v>40</v>
      </c>
      <c r="E42" s="109">
        <v>8060</v>
      </c>
      <c r="F42" s="109">
        <v>82072</v>
      </c>
      <c r="G42" s="110">
        <v>80844</v>
      </c>
      <c r="H42" s="19">
        <f t="shared" si="4"/>
        <v>98.50375280241738</v>
      </c>
      <c r="I42" s="109">
        <v>0</v>
      </c>
      <c r="J42" s="109">
        <v>0</v>
      </c>
      <c r="K42" s="109">
        <v>0</v>
      </c>
      <c r="L42" s="19" t="str">
        <f t="shared" si="5"/>
        <v>-</v>
      </c>
      <c r="M42" s="105">
        <f t="shared" si="6"/>
        <v>8060</v>
      </c>
      <c r="N42" s="104">
        <f t="shared" si="7"/>
        <v>82072</v>
      </c>
      <c r="O42" s="104">
        <f t="shared" si="8"/>
        <v>80844</v>
      </c>
      <c r="P42" s="21">
        <f t="shared" si="3"/>
        <v>98.50375280241738</v>
      </c>
    </row>
    <row r="43" spans="1:16" s="30" customFormat="1" ht="15.75" customHeight="1">
      <c r="A43" s="3">
        <v>754</v>
      </c>
      <c r="B43" s="4"/>
      <c r="C43" s="33"/>
      <c r="D43" s="34" t="s">
        <v>47</v>
      </c>
      <c r="E43" s="111">
        <f>SUM(E44:E49)</f>
        <v>0</v>
      </c>
      <c r="F43" s="111">
        <f>SUM(F44:F49)</f>
        <v>0</v>
      </c>
      <c r="G43" s="111">
        <f>SUM(G44:G49)</f>
        <v>1000</v>
      </c>
      <c r="H43" s="20" t="str">
        <f t="shared" si="4"/>
        <v>-</v>
      </c>
      <c r="I43" s="111">
        <f>SUM(I44:I49)</f>
        <v>5240000</v>
      </c>
      <c r="J43" s="111">
        <f>SUM(J44:J49)</f>
        <v>5738633</v>
      </c>
      <c r="K43" s="111">
        <f>SUM(K44:K49)</f>
        <v>5747408</v>
      </c>
      <c r="L43" s="20">
        <f t="shared" si="5"/>
        <v>100.15291098071614</v>
      </c>
      <c r="M43" s="108">
        <f t="shared" si="6"/>
        <v>5240000</v>
      </c>
      <c r="N43" s="87">
        <f t="shared" si="7"/>
        <v>5738633</v>
      </c>
      <c r="O43" s="87">
        <f t="shared" si="8"/>
        <v>5748408</v>
      </c>
      <c r="P43" s="22">
        <f t="shared" si="3"/>
        <v>100.1703367335043</v>
      </c>
    </row>
    <row r="44" spans="1:16" s="12" customFormat="1" ht="15">
      <c r="A44" s="8"/>
      <c r="B44" s="9"/>
      <c r="C44" s="18" t="s">
        <v>42</v>
      </c>
      <c r="D44" s="17" t="s">
        <v>20</v>
      </c>
      <c r="E44" s="104">
        <v>0</v>
      </c>
      <c r="F44" s="104">
        <v>0</v>
      </c>
      <c r="G44" s="105">
        <v>0</v>
      </c>
      <c r="H44" s="19" t="str">
        <f t="shared" si="4"/>
        <v>-</v>
      </c>
      <c r="I44" s="104">
        <v>0</v>
      </c>
      <c r="J44" s="104">
        <v>0</v>
      </c>
      <c r="K44" s="104">
        <v>9039</v>
      </c>
      <c r="L44" s="19" t="str">
        <f t="shared" si="5"/>
        <v>-</v>
      </c>
      <c r="M44" s="105">
        <f t="shared" si="6"/>
        <v>0</v>
      </c>
      <c r="N44" s="104">
        <f t="shared" si="7"/>
        <v>0</v>
      </c>
      <c r="O44" s="104">
        <f t="shared" si="8"/>
        <v>9039</v>
      </c>
      <c r="P44" s="21" t="str">
        <f t="shared" si="3"/>
        <v>-</v>
      </c>
    </row>
    <row r="45" spans="1:16" s="12" customFormat="1" ht="15">
      <c r="A45" s="8"/>
      <c r="B45" s="9"/>
      <c r="C45" s="18" t="s">
        <v>50</v>
      </c>
      <c r="D45" s="31" t="s">
        <v>83</v>
      </c>
      <c r="E45" s="104">
        <v>0</v>
      </c>
      <c r="F45" s="104">
        <v>0</v>
      </c>
      <c r="G45" s="105">
        <v>0</v>
      </c>
      <c r="H45" s="19" t="str">
        <f t="shared" si="4"/>
        <v>-</v>
      </c>
      <c r="I45" s="104">
        <v>0</v>
      </c>
      <c r="J45" s="104">
        <v>15000</v>
      </c>
      <c r="K45" s="104">
        <v>15000</v>
      </c>
      <c r="L45" s="19">
        <f t="shared" si="5"/>
        <v>100</v>
      </c>
      <c r="M45" s="105">
        <f t="shared" si="6"/>
        <v>0</v>
      </c>
      <c r="N45" s="104">
        <f t="shared" si="7"/>
        <v>15000</v>
      </c>
      <c r="O45" s="104">
        <f t="shared" si="8"/>
        <v>15000</v>
      </c>
      <c r="P45" s="21">
        <f t="shared" si="3"/>
        <v>100</v>
      </c>
    </row>
    <row r="46" spans="1:16" s="12" customFormat="1" ht="15">
      <c r="A46" s="8"/>
      <c r="B46" s="9"/>
      <c r="C46" s="18" t="s">
        <v>43</v>
      </c>
      <c r="D46" s="17" t="s">
        <v>16</v>
      </c>
      <c r="E46" s="104">
        <v>0</v>
      </c>
      <c r="F46" s="104">
        <v>0</v>
      </c>
      <c r="G46" s="105">
        <v>1000</v>
      </c>
      <c r="H46" s="19" t="str">
        <f>IF(AND(F46&gt;0,G46&gt;0),G46/F46*100,"-")</f>
        <v>-</v>
      </c>
      <c r="I46" s="104">
        <v>0</v>
      </c>
      <c r="J46" s="104">
        <v>0</v>
      </c>
      <c r="K46" s="104">
        <v>0</v>
      </c>
      <c r="L46" s="19" t="str">
        <f>IF(AND(J46&gt;0,K46&gt;0),K46/J46*100,"-")</f>
        <v>-</v>
      </c>
      <c r="M46" s="105">
        <f>E46+I46</f>
        <v>0</v>
      </c>
      <c r="N46" s="104">
        <f>F46+J46</f>
        <v>0</v>
      </c>
      <c r="O46" s="104">
        <f>G46+K46</f>
        <v>1000</v>
      </c>
      <c r="P46" s="21" t="str">
        <f>IF(AND(N46&gt;0,O46&gt;0),O46/N46*100,"-")</f>
        <v>-</v>
      </c>
    </row>
    <row r="47" spans="1:16" s="12" customFormat="1" ht="47.25" customHeight="1">
      <c r="A47" s="8"/>
      <c r="B47" s="9"/>
      <c r="C47" s="18" t="s">
        <v>44</v>
      </c>
      <c r="D47" s="17" t="s">
        <v>39</v>
      </c>
      <c r="E47" s="104">
        <v>0</v>
      </c>
      <c r="F47" s="104">
        <v>0</v>
      </c>
      <c r="G47" s="105">
        <v>0</v>
      </c>
      <c r="H47" s="19" t="str">
        <f t="shared" si="4"/>
        <v>-</v>
      </c>
      <c r="I47" s="104">
        <v>5240000</v>
      </c>
      <c r="J47" s="104">
        <v>5659633</v>
      </c>
      <c r="K47" s="104">
        <v>5659360</v>
      </c>
      <c r="L47" s="19">
        <v>99.9</v>
      </c>
      <c r="M47" s="105">
        <f t="shared" si="6"/>
        <v>5240000</v>
      </c>
      <c r="N47" s="104">
        <f t="shared" si="7"/>
        <v>5659633</v>
      </c>
      <c r="O47" s="104">
        <f t="shared" si="8"/>
        <v>5659360</v>
      </c>
      <c r="P47" s="21">
        <v>99.9</v>
      </c>
    </row>
    <row r="48" spans="1:16" ht="45">
      <c r="A48" s="8"/>
      <c r="B48" s="9"/>
      <c r="C48" s="18" t="s">
        <v>99</v>
      </c>
      <c r="D48" s="17" t="s">
        <v>104</v>
      </c>
      <c r="E48" s="104">
        <v>0</v>
      </c>
      <c r="F48" s="104">
        <v>0</v>
      </c>
      <c r="G48" s="105">
        <v>0</v>
      </c>
      <c r="H48" s="19" t="str">
        <f t="shared" si="4"/>
        <v>-</v>
      </c>
      <c r="I48" s="104">
        <v>0</v>
      </c>
      <c r="J48" s="104">
        <v>0</v>
      </c>
      <c r="K48" s="104">
        <v>9</v>
      </c>
      <c r="L48" s="19" t="str">
        <f t="shared" si="5"/>
        <v>-</v>
      </c>
      <c r="M48" s="105">
        <f t="shared" si="6"/>
        <v>0</v>
      </c>
      <c r="N48" s="104">
        <f t="shared" si="7"/>
        <v>0</v>
      </c>
      <c r="O48" s="104">
        <f t="shared" si="8"/>
        <v>9</v>
      </c>
      <c r="P48" s="21" t="str">
        <f t="shared" si="3"/>
        <v>-</v>
      </c>
    </row>
    <row r="49" spans="1:16" ht="45">
      <c r="A49" s="8"/>
      <c r="B49" s="9"/>
      <c r="C49" s="18" t="s">
        <v>49</v>
      </c>
      <c r="D49" s="17" t="s">
        <v>76</v>
      </c>
      <c r="E49" s="104">
        <v>0</v>
      </c>
      <c r="F49" s="104">
        <v>0</v>
      </c>
      <c r="G49" s="104">
        <v>0</v>
      </c>
      <c r="H49" s="19" t="str">
        <f t="shared" si="4"/>
        <v>-</v>
      </c>
      <c r="I49" s="104">
        <v>0</v>
      </c>
      <c r="J49" s="104">
        <v>64000</v>
      </c>
      <c r="K49" s="104">
        <v>64000</v>
      </c>
      <c r="L49" s="19">
        <f t="shared" si="5"/>
        <v>100</v>
      </c>
      <c r="M49" s="105">
        <f t="shared" si="6"/>
        <v>0</v>
      </c>
      <c r="N49" s="104">
        <f t="shared" si="7"/>
        <v>64000</v>
      </c>
      <c r="O49" s="104">
        <f t="shared" si="8"/>
        <v>64000</v>
      </c>
      <c r="P49" s="21">
        <f t="shared" si="3"/>
        <v>100</v>
      </c>
    </row>
    <row r="50" spans="1:16" s="30" customFormat="1" ht="47.25">
      <c r="A50" s="3">
        <v>756</v>
      </c>
      <c r="B50" s="4"/>
      <c r="C50" s="29"/>
      <c r="D50" s="5" t="s">
        <v>78</v>
      </c>
      <c r="E50" s="87">
        <f>SUM(E51:E70)</f>
        <v>41179664</v>
      </c>
      <c r="F50" s="87">
        <f>SUM(F51:F70)</f>
        <v>41995973</v>
      </c>
      <c r="G50" s="87">
        <f>SUM(G51:G70)</f>
        <v>44749057</v>
      </c>
      <c r="H50" s="20">
        <f t="shared" si="4"/>
        <v>106.55559046101872</v>
      </c>
      <c r="I50" s="87">
        <f>SUM(I51:I70)</f>
        <v>6166540</v>
      </c>
      <c r="J50" s="87">
        <f>SUM(J51:J70)</f>
        <v>6190009</v>
      </c>
      <c r="K50" s="87">
        <f>SUM(K51:K70)</f>
        <v>6693692</v>
      </c>
      <c r="L50" s="20">
        <f t="shared" si="5"/>
        <v>108.13703178783747</v>
      </c>
      <c r="M50" s="108">
        <f t="shared" si="6"/>
        <v>47346204</v>
      </c>
      <c r="N50" s="87">
        <f t="shared" si="7"/>
        <v>48185982</v>
      </c>
      <c r="O50" s="87">
        <f t="shared" si="8"/>
        <v>51442749</v>
      </c>
      <c r="P50" s="22">
        <f t="shared" si="3"/>
        <v>106.75874365287399</v>
      </c>
    </row>
    <row r="51" spans="1:16" ht="17.25" customHeight="1">
      <c r="A51" s="8"/>
      <c r="B51" s="9"/>
      <c r="C51" s="10" t="s">
        <v>95</v>
      </c>
      <c r="D51" s="11" t="s">
        <v>17</v>
      </c>
      <c r="E51" s="104">
        <v>21126118</v>
      </c>
      <c r="F51" s="104">
        <v>20855685</v>
      </c>
      <c r="G51" s="104">
        <v>22548796</v>
      </c>
      <c r="H51" s="19">
        <f t="shared" si="4"/>
        <v>108.11822292099254</v>
      </c>
      <c r="I51" s="104">
        <v>5978540</v>
      </c>
      <c r="J51" s="104">
        <v>5902009</v>
      </c>
      <c r="K51" s="104">
        <v>6381147</v>
      </c>
      <c r="L51" s="19">
        <f t="shared" si="5"/>
        <v>108.11821872857192</v>
      </c>
      <c r="M51" s="105">
        <f t="shared" si="6"/>
        <v>27104658</v>
      </c>
      <c r="N51" s="104">
        <f t="shared" si="7"/>
        <v>26757694</v>
      </c>
      <c r="O51" s="104">
        <f t="shared" si="8"/>
        <v>28929943</v>
      </c>
      <c r="P51" s="98">
        <f t="shared" si="3"/>
        <v>108.11822199626022</v>
      </c>
    </row>
    <row r="52" spans="1:16" ht="17.25" customHeight="1">
      <c r="A52" s="8"/>
      <c r="B52" s="9"/>
      <c r="C52" s="18" t="s">
        <v>96</v>
      </c>
      <c r="D52" s="17" t="s">
        <v>18</v>
      </c>
      <c r="E52" s="104">
        <v>800000</v>
      </c>
      <c r="F52" s="104">
        <v>1200000</v>
      </c>
      <c r="G52" s="104">
        <v>1497527</v>
      </c>
      <c r="H52" s="19">
        <f t="shared" si="4"/>
        <v>124.79391666666666</v>
      </c>
      <c r="I52" s="104">
        <v>188000</v>
      </c>
      <c r="J52" s="104">
        <v>288000</v>
      </c>
      <c r="K52" s="104">
        <v>312545</v>
      </c>
      <c r="L52" s="19">
        <f t="shared" si="5"/>
        <v>108.52256944444446</v>
      </c>
      <c r="M52" s="105">
        <f t="shared" si="6"/>
        <v>988000</v>
      </c>
      <c r="N52" s="104">
        <f t="shared" si="7"/>
        <v>1488000</v>
      </c>
      <c r="O52" s="104">
        <f t="shared" si="8"/>
        <v>1810072</v>
      </c>
      <c r="P52" s="21">
        <f t="shared" si="3"/>
        <v>121.64462365591397</v>
      </c>
    </row>
    <row r="53" spans="1:16" ht="17.25" customHeight="1">
      <c r="A53" s="8"/>
      <c r="B53" s="9"/>
      <c r="C53" s="18" t="s">
        <v>77</v>
      </c>
      <c r="D53" s="17" t="s">
        <v>8</v>
      </c>
      <c r="E53" s="104">
        <v>15000000</v>
      </c>
      <c r="F53" s="104">
        <v>15000000</v>
      </c>
      <c r="G53" s="104">
        <v>15701507</v>
      </c>
      <c r="H53" s="19">
        <f t="shared" si="4"/>
        <v>104.67671333333332</v>
      </c>
      <c r="I53" s="104">
        <v>0</v>
      </c>
      <c r="J53" s="104">
        <v>0</v>
      </c>
      <c r="K53" s="104">
        <v>0</v>
      </c>
      <c r="L53" s="19" t="str">
        <f t="shared" si="5"/>
        <v>-</v>
      </c>
      <c r="M53" s="105">
        <f t="shared" si="6"/>
        <v>15000000</v>
      </c>
      <c r="N53" s="104">
        <f t="shared" si="7"/>
        <v>15000000</v>
      </c>
      <c r="O53" s="104">
        <f t="shared" si="8"/>
        <v>15701507</v>
      </c>
      <c r="P53" s="21">
        <f t="shared" si="3"/>
        <v>104.67671333333332</v>
      </c>
    </row>
    <row r="54" spans="1:16" ht="17.25" customHeight="1">
      <c r="A54" s="8"/>
      <c r="B54" s="9"/>
      <c r="C54" s="18" t="s">
        <v>89</v>
      </c>
      <c r="D54" s="17" t="s">
        <v>9</v>
      </c>
      <c r="E54" s="104">
        <v>276000</v>
      </c>
      <c r="F54" s="104">
        <v>376000</v>
      </c>
      <c r="G54" s="104">
        <v>333937</v>
      </c>
      <c r="H54" s="19">
        <f t="shared" si="4"/>
        <v>88.81303191489361</v>
      </c>
      <c r="I54" s="104">
        <v>0</v>
      </c>
      <c r="J54" s="104">
        <v>0</v>
      </c>
      <c r="K54" s="104">
        <v>0</v>
      </c>
      <c r="L54" s="19" t="str">
        <f t="shared" si="5"/>
        <v>-</v>
      </c>
      <c r="M54" s="105">
        <f t="shared" si="6"/>
        <v>276000</v>
      </c>
      <c r="N54" s="104">
        <f t="shared" si="7"/>
        <v>376000</v>
      </c>
      <c r="O54" s="104">
        <f t="shared" si="8"/>
        <v>333937</v>
      </c>
      <c r="P54" s="21">
        <f t="shared" si="3"/>
        <v>88.81303191489361</v>
      </c>
    </row>
    <row r="55" spans="1:16" ht="17.25" customHeight="1">
      <c r="A55" s="8"/>
      <c r="B55" s="9"/>
      <c r="C55" s="18" t="s">
        <v>90</v>
      </c>
      <c r="D55" s="17" t="s">
        <v>70</v>
      </c>
      <c r="E55" s="104">
        <v>8000</v>
      </c>
      <c r="F55" s="104">
        <v>8000</v>
      </c>
      <c r="G55" s="104">
        <v>7938</v>
      </c>
      <c r="H55" s="19">
        <f t="shared" si="4"/>
        <v>99.225</v>
      </c>
      <c r="I55" s="104">
        <v>0</v>
      </c>
      <c r="J55" s="104">
        <v>0</v>
      </c>
      <c r="K55" s="104">
        <v>0</v>
      </c>
      <c r="L55" s="19" t="str">
        <f t="shared" si="5"/>
        <v>-</v>
      </c>
      <c r="M55" s="105">
        <f t="shared" si="6"/>
        <v>8000</v>
      </c>
      <c r="N55" s="104">
        <f t="shared" si="7"/>
        <v>8000</v>
      </c>
      <c r="O55" s="104">
        <f t="shared" si="8"/>
        <v>7938</v>
      </c>
      <c r="P55" s="21">
        <f t="shared" si="3"/>
        <v>99.225</v>
      </c>
    </row>
    <row r="56" spans="1:16" ht="17.25" customHeight="1">
      <c r="A56" s="8"/>
      <c r="B56" s="9"/>
      <c r="C56" s="18" t="s">
        <v>91</v>
      </c>
      <c r="D56" s="17" t="s">
        <v>10</v>
      </c>
      <c r="E56" s="104">
        <v>1050000</v>
      </c>
      <c r="F56" s="104">
        <v>1050000</v>
      </c>
      <c r="G56" s="104">
        <v>1006643</v>
      </c>
      <c r="H56" s="19">
        <f t="shared" si="4"/>
        <v>95.8707619047619</v>
      </c>
      <c r="I56" s="104">
        <v>0</v>
      </c>
      <c r="J56" s="104">
        <v>0</v>
      </c>
      <c r="K56" s="104">
        <v>0</v>
      </c>
      <c r="L56" s="19" t="str">
        <f t="shared" si="5"/>
        <v>-</v>
      </c>
      <c r="M56" s="105">
        <f t="shared" si="6"/>
        <v>1050000</v>
      </c>
      <c r="N56" s="104">
        <f t="shared" si="7"/>
        <v>1050000</v>
      </c>
      <c r="O56" s="104">
        <f t="shared" si="8"/>
        <v>1006643</v>
      </c>
      <c r="P56" s="21">
        <f t="shared" si="3"/>
        <v>95.8707619047619</v>
      </c>
    </row>
    <row r="57" spans="1:16" ht="30">
      <c r="A57" s="8"/>
      <c r="B57" s="9"/>
      <c r="C57" s="18" t="s">
        <v>88</v>
      </c>
      <c r="D57" s="17" t="s">
        <v>53</v>
      </c>
      <c r="E57" s="104">
        <v>50000</v>
      </c>
      <c r="F57" s="104">
        <v>50000</v>
      </c>
      <c r="G57" s="104">
        <v>41476</v>
      </c>
      <c r="H57" s="19">
        <f t="shared" si="4"/>
        <v>82.952</v>
      </c>
      <c r="I57" s="104">
        <v>0</v>
      </c>
      <c r="J57" s="104">
        <v>0</v>
      </c>
      <c r="K57" s="104">
        <v>0</v>
      </c>
      <c r="L57" s="19" t="str">
        <f t="shared" si="5"/>
        <v>-</v>
      </c>
      <c r="M57" s="105">
        <f t="shared" si="6"/>
        <v>50000</v>
      </c>
      <c r="N57" s="104">
        <f t="shared" si="7"/>
        <v>50000</v>
      </c>
      <c r="O57" s="104">
        <f t="shared" si="8"/>
        <v>41476</v>
      </c>
      <c r="P57" s="21">
        <f t="shared" si="3"/>
        <v>82.952</v>
      </c>
    </row>
    <row r="58" spans="1:16" ht="17.25" customHeight="1">
      <c r="A58" s="8"/>
      <c r="B58" s="32"/>
      <c r="C58" s="18" t="s">
        <v>54</v>
      </c>
      <c r="D58" s="17" t="s">
        <v>11</v>
      </c>
      <c r="E58" s="104">
        <v>80000</v>
      </c>
      <c r="F58" s="104">
        <v>80000</v>
      </c>
      <c r="G58" s="104">
        <v>186346</v>
      </c>
      <c r="H58" s="19">
        <f t="shared" si="4"/>
        <v>232.93249999999998</v>
      </c>
      <c r="I58" s="104">
        <v>0</v>
      </c>
      <c r="J58" s="104">
        <v>0</v>
      </c>
      <c r="K58" s="104">
        <v>0</v>
      </c>
      <c r="L58" s="19" t="str">
        <f t="shared" si="5"/>
        <v>-</v>
      </c>
      <c r="M58" s="105">
        <f t="shared" si="6"/>
        <v>80000</v>
      </c>
      <c r="N58" s="104">
        <f t="shared" si="7"/>
        <v>80000</v>
      </c>
      <c r="O58" s="104">
        <f t="shared" si="8"/>
        <v>186346</v>
      </c>
      <c r="P58" s="21">
        <f t="shared" si="3"/>
        <v>232.93249999999998</v>
      </c>
    </row>
    <row r="59" spans="1:16" ht="17.25" customHeight="1">
      <c r="A59" s="8"/>
      <c r="B59" s="32"/>
      <c r="C59" s="18" t="s">
        <v>55</v>
      </c>
      <c r="D59" s="17" t="s">
        <v>153</v>
      </c>
      <c r="E59" s="104">
        <v>25000</v>
      </c>
      <c r="F59" s="104">
        <v>25000</v>
      </c>
      <c r="G59" s="104">
        <v>19059</v>
      </c>
      <c r="H59" s="19">
        <f t="shared" si="4"/>
        <v>76.236</v>
      </c>
      <c r="I59" s="104">
        <v>0</v>
      </c>
      <c r="J59" s="104">
        <v>0</v>
      </c>
      <c r="K59" s="104">
        <v>0</v>
      </c>
      <c r="L59" s="19" t="str">
        <f t="shared" si="5"/>
        <v>-</v>
      </c>
      <c r="M59" s="105">
        <f t="shared" si="6"/>
        <v>25000</v>
      </c>
      <c r="N59" s="104">
        <f t="shared" si="7"/>
        <v>25000</v>
      </c>
      <c r="O59" s="104">
        <f t="shared" si="8"/>
        <v>19059</v>
      </c>
      <c r="P59" s="21">
        <f t="shared" si="3"/>
        <v>76.236</v>
      </c>
    </row>
    <row r="60" spans="1:16" ht="17.25" customHeight="1">
      <c r="A60" s="8"/>
      <c r="B60" s="9"/>
      <c r="C60" s="18" t="s">
        <v>92</v>
      </c>
      <c r="D60" s="17" t="s">
        <v>13</v>
      </c>
      <c r="E60" s="104">
        <v>900000</v>
      </c>
      <c r="F60" s="104">
        <v>900000</v>
      </c>
      <c r="G60" s="104">
        <v>763864</v>
      </c>
      <c r="H60" s="19">
        <f t="shared" si="4"/>
        <v>84.87377777777778</v>
      </c>
      <c r="I60" s="104">
        <v>0</v>
      </c>
      <c r="J60" s="104">
        <v>0</v>
      </c>
      <c r="K60" s="104">
        <v>0</v>
      </c>
      <c r="L60" s="19" t="str">
        <f t="shared" si="5"/>
        <v>-</v>
      </c>
      <c r="M60" s="105">
        <f t="shared" si="6"/>
        <v>900000</v>
      </c>
      <c r="N60" s="104">
        <f t="shared" si="7"/>
        <v>900000</v>
      </c>
      <c r="O60" s="104">
        <f t="shared" si="8"/>
        <v>763864</v>
      </c>
      <c r="P60" s="21">
        <f t="shared" si="3"/>
        <v>84.87377777777778</v>
      </c>
    </row>
    <row r="61" spans="1:16" ht="17.25" customHeight="1">
      <c r="A61" s="8"/>
      <c r="B61" s="32"/>
      <c r="C61" s="18" t="s">
        <v>56</v>
      </c>
      <c r="D61" s="17" t="s">
        <v>12</v>
      </c>
      <c r="E61" s="104">
        <v>284000</v>
      </c>
      <c r="F61" s="104">
        <v>313542</v>
      </c>
      <c r="G61" s="104">
        <v>342319</v>
      </c>
      <c r="H61" s="19">
        <f t="shared" si="4"/>
        <v>109.17803675424665</v>
      </c>
      <c r="I61" s="104">
        <v>0</v>
      </c>
      <c r="J61" s="104">
        <v>0</v>
      </c>
      <c r="K61" s="104">
        <v>0</v>
      </c>
      <c r="L61" s="19" t="str">
        <f t="shared" si="5"/>
        <v>-</v>
      </c>
      <c r="M61" s="105">
        <f t="shared" si="6"/>
        <v>284000</v>
      </c>
      <c r="N61" s="104">
        <f t="shared" si="7"/>
        <v>313542</v>
      </c>
      <c r="O61" s="104">
        <f t="shared" si="8"/>
        <v>342319</v>
      </c>
      <c r="P61" s="21">
        <f t="shared" si="3"/>
        <v>109.17803675424665</v>
      </c>
    </row>
    <row r="62" spans="1:16" ht="17.25" customHeight="1">
      <c r="A62" s="8"/>
      <c r="B62" s="32"/>
      <c r="C62" s="18" t="s">
        <v>57</v>
      </c>
      <c r="D62" s="17" t="s">
        <v>59</v>
      </c>
      <c r="E62" s="104">
        <v>0</v>
      </c>
      <c r="F62" s="104">
        <v>0</v>
      </c>
      <c r="G62" s="104">
        <v>3814</v>
      </c>
      <c r="H62" s="19" t="str">
        <f t="shared" si="4"/>
        <v>-</v>
      </c>
      <c r="I62" s="104">
        <v>0</v>
      </c>
      <c r="J62" s="104">
        <v>0</v>
      </c>
      <c r="K62" s="104">
        <v>0</v>
      </c>
      <c r="L62" s="19" t="str">
        <f aca="true" t="shared" si="9" ref="L62:L109">IF(AND(J62&gt;0,K62&gt;0),K62/J62*100,"-")</f>
        <v>-</v>
      </c>
      <c r="M62" s="105">
        <f t="shared" si="6"/>
        <v>0</v>
      </c>
      <c r="N62" s="104">
        <f t="shared" si="7"/>
        <v>0</v>
      </c>
      <c r="O62" s="104">
        <f t="shared" si="8"/>
        <v>3814</v>
      </c>
      <c r="P62" s="21" t="str">
        <f aca="true" t="shared" si="10" ref="P62:P102">IF(AND(N62&gt;0,O62&gt;0),O62/N62*100,"-")</f>
        <v>-</v>
      </c>
    </row>
    <row r="63" spans="1:16" ht="17.25" customHeight="1">
      <c r="A63" s="8"/>
      <c r="B63" s="9"/>
      <c r="C63" s="18" t="s">
        <v>93</v>
      </c>
      <c r="D63" s="17" t="s">
        <v>38</v>
      </c>
      <c r="E63" s="104">
        <v>550000</v>
      </c>
      <c r="F63" s="104">
        <v>600000</v>
      </c>
      <c r="G63" s="104">
        <v>693687</v>
      </c>
      <c r="H63" s="19">
        <f t="shared" si="4"/>
        <v>115.61449999999999</v>
      </c>
      <c r="I63" s="104">
        <v>0</v>
      </c>
      <c r="J63" s="104">
        <v>0</v>
      </c>
      <c r="K63" s="104">
        <v>0</v>
      </c>
      <c r="L63" s="19" t="str">
        <f t="shared" si="9"/>
        <v>-</v>
      </c>
      <c r="M63" s="105">
        <f t="shared" si="6"/>
        <v>550000</v>
      </c>
      <c r="N63" s="104">
        <f t="shared" si="7"/>
        <v>600000</v>
      </c>
      <c r="O63" s="104">
        <f t="shared" si="8"/>
        <v>693687</v>
      </c>
      <c r="P63" s="21">
        <f t="shared" si="10"/>
        <v>115.61449999999999</v>
      </c>
    </row>
    <row r="64" spans="1:16" ht="17.25" customHeight="1">
      <c r="A64" s="8"/>
      <c r="B64" s="32"/>
      <c r="C64" s="18" t="s">
        <v>79</v>
      </c>
      <c r="D64" s="17" t="s">
        <v>14</v>
      </c>
      <c r="E64" s="104">
        <v>750000</v>
      </c>
      <c r="F64" s="104">
        <v>1130045</v>
      </c>
      <c r="G64" s="104">
        <v>1219513</v>
      </c>
      <c r="H64" s="19">
        <f t="shared" si="4"/>
        <v>107.91720683689587</v>
      </c>
      <c r="I64" s="104">
        <v>0</v>
      </c>
      <c r="J64" s="104">
        <v>0</v>
      </c>
      <c r="K64" s="104">
        <v>0</v>
      </c>
      <c r="L64" s="19" t="str">
        <f t="shared" si="9"/>
        <v>-</v>
      </c>
      <c r="M64" s="105">
        <f t="shared" si="6"/>
        <v>750000</v>
      </c>
      <c r="N64" s="104">
        <f t="shared" si="7"/>
        <v>1130045</v>
      </c>
      <c r="O64" s="104">
        <f t="shared" si="8"/>
        <v>1219513</v>
      </c>
      <c r="P64" s="21">
        <f t="shared" si="10"/>
        <v>107.91720683689587</v>
      </c>
    </row>
    <row r="65" spans="1:16" ht="17.25" customHeight="1">
      <c r="A65" s="8"/>
      <c r="B65" s="9"/>
      <c r="C65" s="10" t="s">
        <v>94</v>
      </c>
      <c r="D65" s="11" t="s">
        <v>15</v>
      </c>
      <c r="E65" s="109">
        <v>20000</v>
      </c>
      <c r="F65" s="109">
        <v>20000</v>
      </c>
      <c r="G65" s="110">
        <v>19469</v>
      </c>
      <c r="H65" s="19">
        <f t="shared" si="4"/>
        <v>97.345</v>
      </c>
      <c r="I65" s="109">
        <v>0</v>
      </c>
      <c r="J65" s="109">
        <v>0</v>
      </c>
      <c r="K65" s="109">
        <v>0</v>
      </c>
      <c r="L65" s="19" t="str">
        <f t="shared" si="9"/>
        <v>-</v>
      </c>
      <c r="M65" s="105">
        <f t="shared" si="6"/>
        <v>20000</v>
      </c>
      <c r="N65" s="104">
        <f t="shared" si="7"/>
        <v>20000</v>
      </c>
      <c r="O65" s="104">
        <f t="shared" si="8"/>
        <v>19469</v>
      </c>
      <c r="P65" s="21">
        <f t="shared" si="10"/>
        <v>97.345</v>
      </c>
    </row>
    <row r="66" spans="1:16" ht="17.25" customHeight="1">
      <c r="A66" s="8"/>
      <c r="B66" s="9"/>
      <c r="C66" s="18" t="s">
        <v>80</v>
      </c>
      <c r="D66" s="17" t="s">
        <v>4</v>
      </c>
      <c r="E66" s="104">
        <v>0</v>
      </c>
      <c r="F66" s="104">
        <v>0</v>
      </c>
      <c r="G66" s="105">
        <v>34410</v>
      </c>
      <c r="H66" s="19" t="str">
        <f t="shared" si="4"/>
        <v>-</v>
      </c>
      <c r="I66" s="104">
        <v>0</v>
      </c>
      <c r="J66" s="104">
        <v>0</v>
      </c>
      <c r="K66" s="104">
        <v>0</v>
      </c>
      <c r="L66" s="19" t="str">
        <f t="shared" si="9"/>
        <v>-</v>
      </c>
      <c r="M66" s="105">
        <f t="shared" si="6"/>
        <v>0</v>
      </c>
      <c r="N66" s="104">
        <f t="shared" si="7"/>
        <v>0</v>
      </c>
      <c r="O66" s="104">
        <f t="shared" si="8"/>
        <v>34410</v>
      </c>
      <c r="P66" s="21" t="str">
        <f t="shared" si="10"/>
        <v>-</v>
      </c>
    </row>
    <row r="67" spans="1:16" ht="17.25" customHeight="1">
      <c r="A67" s="8"/>
      <c r="B67" s="9"/>
      <c r="C67" s="18" t="s">
        <v>98</v>
      </c>
      <c r="D67" s="17" t="s">
        <v>103</v>
      </c>
      <c r="E67" s="104">
        <v>0</v>
      </c>
      <c r="F67" s="104">
        <v>0</v>
      </c>
      <c r="G67" s="105">
        <v>8540</v>
      </c>
      <c r="H67" s="19" t="str">
        <f t="shared" si="4"/>
        <v>-</v>
      </c>
      <c r="I67" s="104"/>
      <c r="J67" s="104"/>
      <c r="K67" s="104"/>
      <c r="L67" s="19"/>
      <c r="M67" s="105"/>
      <c r="N67" s="104"/>
      <c r="O67" s="104"/>
      <c r="P67" s="21"/>
    </row>
    <row r="68" spans="1:16" ht="17.25" customHeight="1">
      <c r="A68" s="8"/>
      <c r="B68" s="32"/>
      <c r="C68" s="18" t="s">
        <v>81</v>
      </c>
      <c r="D68" s="17" t="s">
        <v>33</v>
      </c>
      <c r="E68" s="104">
        <v>100000</v>
      </c>
      <c r="F68" s="104">
        <v>100000</v>
      </c>
      <c r="G68" s="105">
        <v>49694</v>
      </c>
      <c r="H68" s="19">
        <f t="shared" si="4"/>
        <v>49.694</v>
      </c>
      <c r="I68" s="104">
        <v>0</v>
      </c>
      <c r="J68" s="104">
        <v>0</v>
      </c>
      <c r="K68" s="104">
        <v>0</v>
      </c>
      <c r="L68" s="19" t="str">
        <f t="shared" si="9"/>
        <v>-</v>
      </c>
      <c r="M68" s="105">
        <f t="shared" si="6"/>
        <v>100000</v>
      </c>
      <c r="N68" s="104">
        <f t="shared" si="7"/>
        <v>100000</v>
      </c>
      <c r="O68" s="104">
        <f t="shared" si="8"/>
        <v>49694</v>
      </c>
      <c r="P68" s="21">
        <f t="shared" si="10"/>
        <v>49.694</v>
      </c>
    </row>
    <row r="69" spans="1:16" ht="17.25" customHeight="1">
      <c r="A69" s="8"/>
      <c r="B69" s="9"/>
      <c r="C69" s="18" t="s">
        <v>43</v>
      </c>
      <c r="D69" s="17" t="s">
        <v>16</v>
      </c>
      <c r="E69" s="104">
        <v>160546</v>
      </c>
      <c r="F69" s="104">
        <v>160546</v>
      </c>
      <c r="G69" s="105">
        <v>143363</v>
      </c>
      <c r="H69" s="19">
        <f t="shared" si="4"/>
        <v>89.29714848080924</v>
      </c>
      <c r="I69" s="109">
        <v>0</v>
      </c>
      <c r="J69" s="109">
        <v>0</v>
      </c>
      <c r="K69" s="109">
        <v>0</v>
      </c>
      <c r="L69" s="19" t="str">
        <f t="shared" si="9"/>
        <v>-</v>
      </c>
      <c r="M69" s="105">
        <f t="shared" si="6"/>
        <v>160546</v>
      </c>
      <c r="N69" s="104">
        <f t="shared" si="7"/>
        <v>160546</v>
      </c>
      <c r="O69" s="104">
        <f t="shared" si="8"/>
        <v>143363</v>
      </c>
      <c r="P69" s="21">
        <f t="shared" si="10"/>
        <v>89.29714848080924</v>
      </c>
    </row>
    <row r="70" spans="1:16" ht="30">
      <c r="A70" s="8"/>
      <c r="B70" s="9"/>
      <c r="C70" s="10" t="s">
        <v>58</v>
      </c>
      <c r="D70" s="11" t="s">
        <v>60</v>
      </c>
      <c r="E70" s="109">
        <v>0</v>
      </c>
      <c r="F70" s="109">
        <v>127155</v>
      </c>
      <c r="G70" s="110">
        <v>127155</v>
      </c>
      <c r="H70" s="19">
        <f t="shared" si="4"/>
        <v>100</v>
      </c>
      <c r="I70" s="104">
        <v>0</v>
      </c>
      <c r="J70" s="104">
        <v>0</v>
      </c>
      <c r="K70" s="104">
        <v>0</v>
      </c>
      <c r="L70" s="19" t="str">
        <f t="shared" si="9"/>
        <v>-</v>
      </c>
      <c r="M70" s="105">
        <f t="shared" si="6"/>
        <v>0</v>
      </c>
      <c r="N70" s="104">
        <f t="shared" si="7"/>
        <v>127155</v>
      </c>
      <c r="O70" s="104">
        <f t="shared" si="8"/>
        <v>127155</v>
      </c>
      <c r="P70" s="21">
        <f t="shared" si="10"/>
        <v>100</v>
      </c>
    </row>
    <row r="71" spans="1:16" s="30" customFormat="1" ht="16.5" customHeight="1">
      <c r="A71" s="3">
        <v>757</v>
      </c>
      <c r="B71" s="4"/>
      <c r="C71" s="29"/>
      <c r="D71" s="5" t="s">
        <v>117</v>
      </c>
      <c r="E71" s="87">
        <f>SUM(E72)</f>
        <v>42729</v>
      </c>
      <c r="F71" s="87">
        <f>SUM(F72)</f>
        <v>42729</v>
      </c>
      <c r="G71" s="87">
        <f>SUM(G72)</f>
        <v>0</v>
      </c>
      <c r="H71" s="20" t="str">
        <f t="shared" si="4"/>
        <v>-</v>
      </c>
      <c r="I71" s="87">
        <f>SUM(I72)</f>
        <v>0</v>
      </c>
      <c r="J71" s="87">
        <f>SUM(J72)</f>
        <v>0</v>
      </c>
      <c r="K71" s="87">
        <f>SUM(K72)</f>
        <v>0</v>
      </c>
      <c r="L71" s="20" t="str">
        <f>IF(AND(J71&gt;0,K71&gt;0),K71/J71*100,"-")</f>
        <v>-</v>
      </c>
      <c r="M71" s="108">
        <f t="shared" si="6"/>
        <v>42729</v>
      </c>
      <c r="N71" s="87">
        <f t="shared" si="7"/>
        <v>42729</v>
      </c>
      <c r="O71" s="87">
        <f t="shared" si="8"/>
        <v>0</v>
      </c>
      <c r="P71" s="22" t="str">
        <f>IF(AND(N71&gt;0,O71&gt;0),O71/N71*100,"-")</f>
        <v>-</v>
      </c>
    </row>
    <row r="72" spans="1:16" ht="18.75" customHeight="1">
      <c r="A72" s="8"/>
      <c r="B72" s="13"/>
      <c r="C72" s="18" t="s">
        <v>118</v>
      </c>
      <c r="D72" s="17" t="s">
        <v>129</v>
      </c>
      <c r="E72" s="104">
        <v>42729</v>
      </c>
      <c r="F72" s="104">
        <v>42729</v>
      </c>
      <c r="G72" s="104">
        <v>0</v>
      </c>
      <c r="H72" s="19" t="str">
        <f t="shared" si="4"/>
        <v>-</v>
      </c>
      <c r="I72" s="104"/>
      <c r="J72" s="104"/>
      <c r="K72" s="104"/>
      <c r="L72" s="19" t="str">
        <f>IF(AND(J72&gt;0,K72&gt;0),K72/J72*100,"-")</f>
        <v>-</v>
      </c>
      <c r="M72" s="105">
        <f t="shared" si="6"/>
        <v>42729</v>
      </c>
      <c r="N72" s="104">
        <f t="shared" si="7"/>
        <v>42729</v>
      </c>
      <c r="O72" s="104">
        <f t="shared" si="8"/>
        <v>0</v>
      </c>
      <c r="P72" s="21" t="str">
        <f>IF(AND(N72&gt;0,O72&gt;0),O72/N72*100,"-")</f>
        <v>-</v>
      </c>
    </row>
    <row r="73" spans="1:16" s="30" customFormat="1" ht="15.75">
      <c r="A73" s="3">
        <v>758</v>
      </c>
      <c r="B73" s="4"/>
      <c r="C73" s="29"/>
      <c r="D73" s="5" t="s">
        <v>19</v>
      </c>
      <c r="E73" s="87">
        <f>SUM(E74:E81)</f>
        <v>22130483</v>
      </c>
      <c r="F73" s="87">
        <f>SUM(F74:F81)</f>
        <v>26829314</v>
      </c>
      <c r="G73" s="87">
        <f>SUM(G74:G81)</f>
        <v>26830290</v>
      </c>
      <c r="H73" s="20">
        <f aca="true" t="shared" si="11" ref="H73:H109">IF(AND(F73&gt;0,G73&gt;0),G73/F73*100,"-")</f>
        <v>100.00363781198432</v>
      </c>
      <c r="I73" s="87">
        <f>SUM(I74:I81)</f>
        <v>24743841</v>
      </c>
      <c r="J73" s="87">
        <f>SUM(J74:J81)</f>
        <v>22262466</v>
      </c>
      <c r="K73" s="87">
        <f>SUM(K74:K81)</f>
        <v>22262503</v>
      </c>
      <c r="L73" s="20">
        <f t="shared" si="9"/>
        <v>100.00016619901857</v>
      </c>
      <c r="M73" s="108">
        <f aca="true" t="shared" si="12" ref="M73:M109">E73+I73</f>
        <v>46874324</v>
      </c>
      <c r="N73" s="87">
        <f aca="true" t="shared" si="13" ref="N73:N109">F73+J73</f>
        <v>49091780</v>
      </c>
      <c r="O73" s="87">
        <f aca="true" t="shared" si="14" ref="O73:O109">G73+K73</f>
        <v>49092793</v>
      </c>
      <c r="P73" s="22">
        <f t="shared" si="10"/>
        <v>100.00206348191082</v>
      </c>
    </row>
    <row r="74" spans="1:16" ht="16.5" customHeight="1">
      <c r="A74" s="8"/>
      <c r="B74" s="9"/>
      <c r="C74" s="18" t="s">
        <v>106</v>
      </c>
      <c r="D74" s="17" t="s">
        <v>107</v>
      </c>
      <c r="E74" s="104">
        <v>0</v>
      </c>
      <c r="F74" s="104">
        <v>0</v>
      </c>
      <c r="G74" s="104">
        <v>0</v>
      </c>
      <c r="H74" s="19" t="str">
        <f t="shared" si="11"/>
        <v>-</v>
      </c>
      <c r="I74" s="104">
        <v>0</v>
      </c>
      <c r="J74" s="104">
        <v>300000</v>
      </c>
      <c r="K74" s="104">
        <v>300000</v>
      </c>
      <c r="L74" s="19">
        <f t="shared" si="9"/>
        <v>100</v>
      </c>
      <c r="M74" s="105">
        <f t="shared" si="12"/>
        <v>0</v>
      </c>
      <c r="N74" s="104">
        <f t="shared" si="13"/>
        <v>300000</v>
      </c>
      <c r="O74" s="104">
        <f t="shared" si="14"/>
        <v>300000</v>
      </c>
      <c r="P74" s="21">
        <f t="shared" si="10"/>
        <v>100</v>
      </c>
    </row>
    <row r="75" spans="1:16" ht="30.75" customHeight="1">
      <c r="A75" s="8"/>
      <c r="B75" s="9"/>
      <c r="C75" s="18" t="s">
        <v>133</v>
      </c>
      <c r="D75" s="17" t="s">
        <v>134</v>
      </c>
      <c r="E75" s="104">
        <v>17406940</v>
      </c>
      <c r="F75" s="104">
        <v>21495910</v>
      </c>
      <c r="G75" s="104">
        <v>21495873</v>
      </c>
      <c r="H75" s="19">
        <v>99.9</v>
      </c>
      <c r="I75" s="104">
        <v>20936274</v>
      </c>
      <c r="J75" s="104">
        <v>18154899</v>
      </c>
      <c r="K75" s="104">
        <v>18154936</v>
      </c>
      <c r="L75" s="19">
        <v>99.9</v>
      </c>
      <c r="M75" s="105">
        <f aca="true" t="shared" si="15" ref="M75:O80">E75+I75</f>
        <v>38343214</v>
      </c>
      <c r="N75" s="104">
        <f t="shared" si="15"/>
        <v>39650809</v>
      </c>
      <c r="O75" s="104">
        <f t="shared" si="15"/>
        <v>39650809</v>
      </c>
      <c r="P75" s="21">
        <f t="shared" si="10"/>
        <v>100</v>
      </c>
    </row>
    <row r="76" spans="1:16" ht="16.5" customHeight="1">
      <c r="A76" s="8"/>
      <c r="B76" s="9"/>
      <c r="C76" s="18" t="s">
        <v>133</v>
      </c>
      <c r="D76" s="17" t="s">
        <v>124</v>
      </c>
      <c r="E76" s="104">
        <v>0</v>
      </c>
      <c r="F76" s="104">
        <v>0</v>
      </c>
      <c r="G76" s="104">
        <v>0</v>
      </c>
      <c r="H76" s="19" t="str">
        <f t="shared" si="11"/>
        <v>-</v>
      </c>
      <c r="I76" s="104">
        <v>665487</v>
      </c>
      <c r="J76" s="104">
        <v>665487</v>
      </c>
      <c r="K76" s="104">
        <v>665487</v>
      </c>
      <c r="L76" s="19">
        <f t="shared" si="9"/>
        <v>100</v>
      </c>
      <c r="M76" s="105">
        <f t="shared" si="15"/>
        <v>665487</v>
      </c>
      <c r="N76" s="104">
        <f t="shared" si="15"/>
        <v>665487</v>
      </c>
      <c r="O76" s="104">
        <f t="shared" si="15"/>
        <v>665487</v>
      </c>
      <c r="P76" s="21">
        <f t="shared" si="10"/>
        <v>100</v>
      </c>
    </row>
    <row r="77" spans="1:16" ht="16.5" customHeight="1">
      <c r="A77" s="8"/>
      <c r="B77" s="9"/>
      <c r="C77" s="18" t="s">
        <v>133</v>
      </c>
      <c r="D77" s="17" t="s">
        <v>125</v>
      </c>
      <c r="E77" s="104">
        <v>3096731</v>
      </c>
      <c r="F77" s="104">
        <v>3096731</v>
      </c>
      <c r="G77" s="104">
        <v>3096731</v>
      </c>
      <c r="H77" s="19">
        <f t="shared" si="11"/>
        <v>100</v>
      </c>
      <c r="I77" s="104">
        <v>0</v>
      </c>
      <c r="J77" s="104">
        <v>0</v>
      </c>
      <c r="K77" s="104">
        <v>0</v>
      </c>
      <c r="L77" s="19" t="str">
        <f t="shared" si="9"/>
        <v>-</v>
      </c>
      <c r="M77" s="105">
        <f t="shared" si="15"/>
        <v>3096731</v>
      </c>
      <c r="N77" s="104">
        <f t="shared" si="15"/>
        <v>3096731</v>
      </c>
      <c r="O77" s="104">
        <f t="shared" si="15"/>
        <v>3096731</v>
      </c>
      <c r="P77" s="21">
        <f t="shared" si="10"/>
        <v>100</v>
      </c>
    </row>
    <row r="78" spans="1:16" ht="16.5" customHeight="1">
      <c r="A78" s="8"/>
      <c r="B78" s="9"/>
      <c r="C78" s="18" t="s">
        <v>133</v>
      </c>
      <c r="D78" s="17" t="s">
        <v>126</v>
      </c>
      <c r="E78" s="104">
        <v>1626812</v>
      </c>
      <c r="F78" s="104">
        <v>1626812</v>
      </c>
      <c r="G78" s="104">
        <v>1626812</v>
      </c>
      <c r="H78" s="19">
        <f t="shared" si="11"/>
        <v>100</v>
      </c>
      <c r="I78" s="104">
        <v>0</v>
      </c>
      <c r="J78" s="104">
        <v>0</v>
      </c>
      <c r="K78" s="104">
        <v>0</v>
      </c>
      <c r="L78" s="19" t="str">
        <f t="shared" si="9"/>
        <v>-</v>
      </c>
      <c r="M78" s="105">
        <f t="shared" si="15"/>
        <v>1626812</v>
      </c>
      <c r="N78" s="104">
        <f t="shared" si="15"/>
        <v>1626812</v>
      </c>
      <c r="O78" s="104">
        <f t="shared" si="15"/>
        <v>1626812</v>
      </c>
      <c r="P78" s="21">
        <f t="shared" si="10"/>
        <v>100</v>
      </c>
    </row>
    <row r="79" spans="1:16" ht="16.5" customHeight="1">
      <c r="A79" s="8"/>
      <c r="B79" s="9"/>
      <c r="C79" s="18" t="s">
        <v>133</v>
      </c>
      <c r="D79" s="17" t="s">
        <v>127</v>
      </c>
      <c r="E79" s="104">
        <v>0</v>
      </c>
      <c r="F79" s="104">
        <v>0</v>
      </c>
      <c r="G79" s="104">
        <v>0</v>
      </c>
      <c r="H79" s="19" t="str">
        <f t="shared" si="11"/>
        <v>-</v>
      </c>
      <c r="I79" s="104">
        <v>3142080</v>
      </c>
      <c r="J79" s="104">
        <v>3142080</v>
      </c>
      <c r="K79" s="104">
        <v>3142080</v>
      </c>
      <c r="L79" s="19">
        <f t="shared" si="9"/>
        <v>100</v>
      </c>
      <c r="M79" s="105">
        <f t="shared" si="15"/>
        <v>3142080</v>
      </c>
      <c r="N79" s="104">
        <f t="shared" si="15"/>
        <v>3142080</v>
      </c>
      <c r="O79" s="104">
        <f t="shared" si="15"/>
        <v>3142080</v>
      </c>
      <c r="P79" s="21">
        <f t="shared" si="10"/>
        <v>100</v>
      </c>
    </row>
    <row r="80" spans="1:16" ht="16.5" customHeight="1">
      <c r="A80" s="8"/>
      <c r="B80" s="9"/>
      <c r="C80" s="18" t="s">
        <v>135</v>
      </c>
      <c r="D80" s="17" t="s">
        <v>136</v>
      </c>
      <c r="E80" s="104">
        <v>0</v>
      </c>
      <c r="F80" s="104">
        <v>309861</v>
      </c>
      <c r="G80" s="104">
        <v>309861</v>
      </c>
      <c r="H80" s="19">
        <f t="shared" si="11"/>
        <v>100</v>
      </c>
      <c r="I80" s="104">
        <v>0</v>
      </c>
      <c r="J80" s="104">
        <v>0</v>
      </c>
      <c r="K80" s="104">
        <v>0</v>
      </c>
      <c r="L80" s="19" t="str">
        <f t="shared" si="9"/>
        <v>-</v>
      </c>
      <c r="M80" s="105">
        <f t="shared" si="15"/>
        <v>0</v>
      </c>
      <c r="N80" s="104">
        <f t="shared" si="15"/>
        <v>309861</v>
      </c>
      <c r="O80" s="104">
        <f t="shared" si="15"/>
        <v>309861</v>
      </c>
      <c r="P80" s="21">
        <f t="shared" si="10"/>
        <v>100</v>
      </c>
    </row>
    <row r="81" spans="1:16" ht="16.5" customHeight="1">
      <c r="A81" s="8"/>
      <c r="B81" s="9"/>
      <c r="C81" s="18" t="s">
        <v>42</v>
      </c>
      <c r="D81" s="17" t="s">
        <v>20</v>
      </c>
      <c r="E81" s="104">
        <v>0</v>
      </c>
      <c r="F81" s="104">
        <v>300000</v>
      </c>
      <c r="G81" s="104">
        <v>301013</v>
      </c>
      <c r="H81" s="19">
        <f t="shared" si="11"/>
        <v>100.33766666666666</v>
      </c>
      <c r="I81" s="104">
        <v>0</v>
      </c>
      <c r="J81" s="104">
        <v>0</v>
      </c>
      <c r="K81" s="104">
        <v>0</v>
      </c>
      <c r="L81" s="19" t="str">
        <f t="shared" si="9"/>
        <v>-</v>
      </c>
      <c r="M81" s="105">
        <f t="shared" si="12"/>
        <v>0</v>
      </c>
      <c r="N81" s="104">
        <f t="shared" si="13"/>
        <v>300000</v>
      </c>
      <c r="O81" s="104">
        <f t="shared" si="14"/>
        <v>301013</v>
      </c>
      <c r="P81" s="21">
        <f t="shared" si="10"/>
        <v>100.33766666666666</v>
      </c>
    </row>
    <row r="82" spans="1:16" s="30" customFormat="1" ht="15.75">
      <c r="A82" s="3">
        <v>801</v>
      </c>
      <c r="B82" s="4"/>
      <c r="C82" s="29"/>
      <c r="D82" s="5" t="s">
        <v>34</v>
      </c>
      <c r="E82" s="87">
        <f>SUM(E83:E88)</f>
        <v>170951</v>
      </c>
      <c r="F82" s="87">
        <f>SUM(F83:F88)</f>
        <v>619892</v>
      </c>
      <c r="G82" s="87">
        <f>SUM(G83:G88)</f>
        <v>366360</v>
      </c>
      <c r="H82" s="119">
        <f t="shared" si="11"/>
        <v>59.10061752692405</v>
      </c>
      <c r="I82" s="87">
        <f>SUM(I83:I88)</f>
        <v>483015</v>
      </c>
      <c r="J82" s="87">
        <f>SUM(J83:J88)</f>
        <v>840087</v>
      </c>
      <c r="K82" s="87">
        <f>SUM(K83:K88)</f>
        <v>246630</v>
      </c>
      <c r="L82" s="20">
        <f t="shared" si="9"/>
        <v>29.357673669512803</v>
      </c>
      <c r="M82" s="108">
        <f t="shared" si="12"/>
        <v>653966</v>
      </c>
      <c r="N82" s="87">
        <f t="shared" si="13"/>
        <v>1459979</v>
      </c>
      <c r="O82" s="87">
        <f t="shared" si="14"/>
        <v>612990</v>
      </c>
      <c r="P82" s="128">
        <f t="shared" si="10"/>
        <v>41.986220349744755</v>
      </c>
    </row>
    <row r="83" spans="1:16" s="16" customFormat="1" ht="62.25" customHeight="1">
      <c r="A83" s="8"/>
      <c r="B83" s="9"/>
      <c r="C83" s="18" t="s">
        <v>86</v>
      </c>
      <c r="D83" s="17" t="s">
        <v>41</v>
      </c>
      <c r="E83" s="104">
        <v>125000</v>
      </c>
      <c r="F83" s="104">
        <v>125000</v>
      </c>
      <c r="G83" s="105">
        <v>7580</v>
      </c>
      <c r="H83" s="19">
        <f t="shared" si="11"/>
        <v>6.064</v>
      </c>
      <c r="I83" s="104">
        <v>305000</v>
      </c>
      <c r="J83" s="104">
        <v>305000</v>
      </c>
      <c r="K83" s="104">
        <v>14337</v>
      </c>
      <c r="L83" s="19">
        <f t="shared" si="9"/>
        <v>4.700655737704918</v>
      </c>
      <c r="M83" s="105">
        <f t="shared" si="12"/>
        <v>430000</v>
      </c>
      <c r="N83" s="104">
        <f t="shared" si="13"/>
        <v>430000</v>
      </c>
      <c r="O83" s="104">
        <f t="shared" si="14"/>
        <v>21917</v>
      </c>
      <c r="P83" s="21">
        <f t="shared" si="10"/>
        <v>5.096976744186047</v>
      </c>
    </row>
    <row r="84" spans="1:16" s="16" customFormat="1" ht="31.5" customHeight="1">
      <c r="A84" s="8"/>
      <c r="B84" s="9"/>
      <c r="C84" s="18" t="s">
        <v>61</v>
      </c>
      <c r="D84" s="17" t="s">
        <v>63</v>
      </c>
      <c r="E84" s="104">
        <v>0</v>
      </c>
      <c r="F84" s="104">
        <v>324592</v>
      </c>
      <c r="G84" s="105">
        <v>287134</v>
      </c>
      <c r="H84" s="19">
        <f t="shared" si="11"/>
        <v>88.45997436782176</v>
      </c>
      <c r="I84" s="104">
        <v>0</v>
      </c>
      <c r="J84" s="104">
        <v>0</v>
      </c>
      <c r="K84" s="104">
        <v>0</v>
      </c>
      <c r="L84" s="19" t="str">
        <f t="shared" si="9"/>
        <v>-</v>
      </c>
      <c r="M84" s="105">
        <f aca="true" t="shared" si="16" ref="M84:O87">E84+I84</f>
        <v>0</v>
      </c>
      <c r="N84" s="104">
        <f t="shared" si="16"/>
        <v>324592</v>
      </c>
      <c r="O84" s="104">
        <f t="shared" si="16"/>
        <v>287134</v>
      </c>
      <c r="P84" s="21">
        <f t="shared" si="10"/>
        <v>88.45997436782176</v>
      </c>
    </row>
    <row r="85" spans="1:16" s="16" customFormat="1" ht="31.5" customHeight="1">
      <c r="A85" s="8"/>
      <c r="B85" s="9"/>
      <c r="C85" s="18" t="s">
        <v>62</v>
      </c>
      <c r="D85" s="17" t="s">
        <v>64</v>
      </c>
      <c r="E85" s="104">
        <v>0</v>
      </c>
      <c r="F85" s="104">
        <v>0</v>
      </c>
      <c r="G85" s="105">
        <v>0</v>
      </c>
      <c r="H85" s="19" t="str">
        <f t="shared" si="11"/>
        <v>-</v>
      </c>
      <c r="I85" s="104">
        <v>0</v>
      </c>
      <c r="J85" s="104">
        <v>49860</v>
      </c>
      <c r="K85" s="104">
        <v>47611</v>
      </c>
      <c r="L85" s="19">
        <f t="shared" si="9"/>
        <v>95.48937023666265</v>
      </c>
      <c r="M85" s="105">
        <f t="shared" si="16"/>
        <v>0</v>
      </c>
      <c r="N85" s="104">
        <f t="shared" si="16"/>
        <v>49860</v>
      </c>
      <c r="O85" s="104">
        <f t="shared" si="16"/>
        <v>47611</v>
      </c>
      <c r="P85" s="21">
        <f t="shared" si="10"/>
        <v>95.48937023666265</v>
      </c>
    </row>
    <row r="86" spans="1:16" s="16" customFormat="1" ht="47.25" customHeight="1">
      <c r="A86" s="8"/>
      <c r="B86" s="9"/>
      <c r="C86" s="18" t="s">
        <v>108</v>
      </c>
      <c r="D86" s="17" t="s">
        <v>149</v>
      </c>
      <c r="E86" s="104">
        <v>0</v>
      </c>
      <c r="F86" s="104">
        <v>0</v>
      </c>
      <c r="G86" s="105">
        <v>0</v>
      </c>
      <c r="H86" s="19" t="str">
        <f t="shared" si="11"/>
        <v>-</v>
      </c>
      <c r="I86" s="104">
        <v>150000</v>
      </c>
      <c r="J86" s="104">
        <v>153462</v>
      </c>
      <c r="K86" s="104">
        <v>152951</v>
      </c>
      <c r="L86" s="19">
        <f t="shared" si="9"/>
        <v>99.66701854530763</v>
      </c>
      <c r="M86" s="105">
        <f t="shared" si="16"/>
        <v>150000</v>
      </c>
      <c r="N86" s="104">
        <f t="shared" si="16"/>
        <v>153462</v>
      </c>
      <c r="O86" s="104">
        <f t="shared" si="16"/>
        <v>152951</v>
      </c>
      <c r="P86" s="21">
        <f t="shared" si="10"/>
        <v>99.66701854530763</v>
      </c>
    </row>
    <row r="87" spans="1:16" s="16" customFormat="1" ht="47.25" customHeight="1">
      <c r="A87" s="8"/>
      <c r="B87" s="9"/>
      <c r="C87" s="18" t="s">
        <v>119</v>
      </c>
      <c r="D87" s="17" t="s">
        <v>147</v>
      </c>
      <c r="E87" s="104">
        <v>45951</v>
      </c>
      <c r="F87" s="104">
        <v>170300</v>
      </c>
      <c r="G87" s="105">
        <v>71646</v>
      </c>
      <c r="H87" s="19">
        <f t="shared" si="11"/>
        <v>42.07046388725778</v>
      </c>
      <c r="I87" s="104">
        <v>28015</v>
      </c>
      <c r="J87" s="104">
        <v>31765</v>
      </c>
      <c r="K87" s="104">
        <v>31731</v>
      </c>
      <c r="L87" s="19">
        <f t="shared" si="9"/>
        <v>99.89296395403746</v>
      </c>
      <c r="M87" s="105">
        <f t="shared" si="16"/>
        <v>73966</v>
      </c>
      <c r="N87" s="104">
        <f t="shared" si="16"/>
        <v>202065</v>
      </c>
      <c r="O87" s="104">
        <f t="shared" si="16"/>
        <v>103377</v>
      </c>
      <c r="P87" s="21">
        <f t="shared" si="10"/>
        <v>51.16027021008092</v>
      </c>
    </row>
    <row r="88" spans="1:16" s="16" customFormat="1" ht="48.75" customHeight="1">
      <c r="A88" s="8"/>
      <c r="B88" s="9"/>
      <c r="C88" s="18" t="s">
        <v>137</v>
      </c>
      <c r="D88" s="15" t="s">
        <v>148</v>
      </c>
      <c r="E88" s="104">
        <v>0</v>
      </c>
      <c r="F88" s="104">
        <v>0</v>
      </c>
      <c r="G88" s="104">
        <v>0</v>
      </c>
      <c r="H88" s="19" t="str">
        <f t="shared" si="11"/>
        <v>-</v>
      </c>
      <c r="I88" s="104">
        <v>0</v>
      </c>
      <c r="J88" s="104">
        <v>300000</v>
      </c>
      <c r="K88" s="104">
        <v>0</v>
      </c>
      <c r="L88" s="19" t="str">
        <f t="shared" si="9"/>
        <v>-</v>
      </c>
      <c r="M88" s="105">
        <f t="shared" si="12"/>
        <v>0</v>
      </c>
      <c r="N88" s="104">
        <f t="shared" si="13"/>
        <v>300000</v>
      </c>
      <c r="O88" s="104">
        <f t="shared" si="14"/>
        <v>0</v>
      </c>
      <c r="P88" s="21" t="str">
        <f t="shared" si="10"/>
        <v>-</v>
      </c>
    </row>
    <row r="89" spans="1:16" s="30" customFormat="1" ht="15.75">
      <c r="A89" s="3">
        <v>851</v>
      </c>
      <c r="B89" s="4"/>
      <c r="C89" s="29"/>
      <c r="D89" s="5" t="s">
        <v>35</v>
      </c>
      <c r="E89" s="87">
        <f>SUM(E90:E94)</f>
        <v>2300</v>
      </c>
      <c r="F89" s="87">
        <f>SUM(F90:F94)</f>
        <v>6469</v>
      </c>
      <c r="G89" s="87">
        <f>SUM(G90:G94)</f>
        <v>4984</v>
      </c>
      <c r="H89" s="20">
        <f t="shared" si="11"/>
        <v>77.04436543515226</v>
      </c>
      <c r="I89" s="87">
        <f>SUM(I90:I94)</f>
        <v>82432</v>
      </c>
      <c r="J89" s="87">
        <f>SUM(J90:J94)</f>
        <v>65415</v>
      </c>
      <c r="K89" s="87">
        <f>SUM(K90:K94)</f>
        <v>39185</v>
      </c>
      <c r="L89" s="20">
        <f t="shared" si="9"/>
        <v>59.90216311243599</v>
      </c>
      <c r="M89" s="108">
        <f t="shared" si="12"/>
        <v>84732</v>
      </c>
      <c r="N89" s="87">
        <f t="shared" si="13"/>
        <v>71884</v>
      </c>
      <c r="O89" s="87">
        <f t="shared" si="14"/>
        <v>44169</v>
      </c>
      <c r="P89" s="22">
        <f t="shared" si="10"/>
        <v>61.44482777808692</v>
      </c>
    </row>
    <row r="90" spans="1:16" ht="45">
      <c r="A90" s="8"/>
      <c r="B90" s="9"/>
      <c r="C90" s="18" t="s">
        <v>45</v>
      </c>
      <c r="D90" s="17" t="s">
        <v>40</v>
      </c>
      <c r="E90" s="104">
        <v>2300</v>
      </c>
      <c r="F90" s="104">
        <v>1484</v>
      </c>
      <c r="G90" s="104">
        <v>0</v>
      </c>
      <c r="H90" s="19" t="str">
        <f t="shared" si="11"/>
        <v>-</v>
      </c>
      <c r="I90" s="104">
        <v>0</v>
      </c>
      <c r="J90" s="104">
        <v>0</v>
      </c>
      <c r="K90" s="104">
        <v>0</v>
      </c>
      <c r="L90" s="19" t="str">
        <f t="shared" si="9"/>
        <v>-</v>
      </c>
      <c r="M90" s="105">
        <f t="shared" si="12"/>
        <v>2300</v>
      </c>
      <c r="N90" s="104">
        <f t="shared" si="13"/>
        <v>1484</v>
      </c>
      <c r="O90" s="104">
        <f t="shared" si="14"/>
        <v>0</v>
      </c>
      <c r="P90" s="21" t="str">
        <f t="shared" si="10"/>
        <v>-</v>
      </c>
    </row>
    <row r="91" spans="1:16" ht="45">
      <c r="A91" s="8"/>
      <c r="B91" s="9"/>
      <c r="C91" s="10" t="s">
        <v>44</v>
      </c>
      <c r="D91" s="89" t="s">
        <v>39</v>
      </c>
      <c r="E91" s="104">
        <v>0</v>
      </c>
      <c r="F91" s="104">
        <v>0</v>
      </c>
      <c r="G91" s="104">
        <v>0</v>
      </c>
      <c r="H91" s="19" t="str">
        <f t="shared" si="11"/>
        <v>-</v>
      </c>
      <c r="I91" s="104">
        <v>43100</v>
      </c>
      <c r="J91" s="104">
        <v>26083</v>
      </c>
      <c r="K91" s="104">
        <v>24344</v>
      </c>
      <c r="L91" s="19">
        <f t="shared" si="9"/>
        <v>93.33282214469195</v>
      </c>
      <c r="M91" s="105">
        <f t="shared" si="12"/>
        <v>43100</v>
      </c>
      <c r="N91" s="104">
        <f t="shared" si="13"/>
        <v>26083</v>
      </c>
      <c r="O91" s="104">
        <f t="shared" si="14"/>
        <v>24344</v>
      </c>
      <c r="P91" s="21">
        <f t="shared" si="10"/>
        <v>93.33282214469195</v>
      </c>
    </row>
    <row r="92" spans="1:16" ht="17.25" customHeight="1">
      <c r="A92" s="8"/>
      <c r="B92" s="9"/>
      <c r="C92" s="18" t="s">
        <v>43</v>
      </c>
      <c r="D92" s="17" t="s">
        <v>16</v>
      </c>
      <c r="E92" s="104">
        <v>0</v>
      </c>
      <c r="F92" s="104">
        <v>0</v>
      </c>
      <c r="G92" s="104">
        <v>0</v>
      </c>
      <c r="H92" s="19" t="str">
        <f t="shared" si="11"/>
        <v>-</v>
      </c>
      <c r="I92" s="104">
        <v>0</v>
      </c>
      <c r="J92" s="104">
        <v>0</v>
      </c>
      <c r="K92" s="104">
        <v>1376</v>
      </c>
      <c r="L92" s="19" t="str">
        <f t="shared" si="9"/>
        <v>-</v>
      </c>
      <c r="M92" s="105">
        <f t="shared" si="12"/>
        <v>0</v>
      </c>
      <c r="N92" s="104">
        <f t="shared" si="13"/>
        <v>0</v>
      </c>
      <c r="O92" s="104">
        <f t="shared" si="14"/>
        <v>1376</v>
      </c>
      <c r="P92" s="21" t="str">
        <f t="shared" si="10"/>
        <v>-</v>
      </c>
    </row>
    <row r="93" spans="1:16" ht="46.5" customHeight="1">
      <c r="A93" s="8"/>
      <c r="B93" s="9"/>
      <c r="C93" s="18" t="s">
        <v>120</v>
      </c>
      <c r="D93" s="17" t="s">
        <v>130</v>
      </c>
      <c r="E93" s="104">
        <v>0</v>
      </c>
      <c r="F93" s="104">
        <v>4985</v>
      </c>
      <c r="G93" s="104">
        <v>4984</v>
      </c>
      <c r="H93" s="19">
        <v>99.9</v>
      </c>
      <c r="I93" s="104">
        <v>0</v>
      </c>
      <c r="J93" s="104">
        <v>0</v>
      </c>
      <c r="K93" s="104">
        <v>0</v>
      </c>
      <c r="L93" s="19" t="str">
        <f>IF(AND(J93&gt;0,K93&gt;0),K93/J93*100,"-")</f>
        <v>-</v>
      </c>
      <c r="M93" s="105">
        <f aca="true" t="shared" si="17" ref="M93:O94">E93+I93</f>
        <v>0</v>
      </c>
      <c r="N93" s="104">
        <f t="shared" si="17"/>
        <v>4985</v>
      </c>
      <c r="O93" s="104">
        <f t="shared" si="17"/>
        <v>4984</v>
      </c>
      <c r="P93" s="21">
        <v>99.9</v>
      </c>
    </row>
    <row r="94" spans="1:16" ht="33.75" customHeight="1">
      <c r="A94" s="8"/>
      <c r="B94" s="9"/>
      <c r="C94" s="10" t="s">
        <v>121</v>
      </c>
      <c r="D94" s="17" t="s">
        <v>131</v>
      </c>
      <c r="E94" s="104">
        <v>0</v>
      </c>
      <c r="F94" s="104">
        <v>0</v>
      </c>
      <c r="G94" s="104">
        <v>0</v>
      </c>
      <c r="H94" s="19" t="str">
        <f>IF(AND(F94&gt;0,G94&gt;0),G94/F94*100,"-")</f>
        <v>-</v>
      </c>
      <c r="I94" s="104">
        <v>39332</v>
      </c>
      <c r="J94" s="104">
        <v>39332</v>
      </c>
      <c r="K94" s="104">
        <v>13465</v>
      </c>
      <c r="L94" s="19">
        <f>IF(AND(J94&gt;0,K94&gt;0),K94/J94*100,"-")</f>
        <v>34.2342113291976</v>
      </c>
      <c r="M94" s="105">
        <f t="shared" si="17"/>
        <v>39332</v>
      </c>
      <c r="N94" s="104">
        <f t="shared" si="17"/>
        <v>39332</v>
      </c>
      <c r="O94" s="104">
        <f t="shared" si="17"/>
        <v>13465</v>
      </c>
      <c r="P94" s="21">
        <f>IF(AND(N94&gt;0,O94&gt;0),O94/N94*100,"-")</f>
        <v>34.2342113291976</v>
      </c>
    </row>
    <row r="95" spans="1:16" s="30" customFormat="1" ht="15.75">
      <c r="A95" s="3">
        <v>852</v>
      </c>
      <c r="B95" s="4"/>
      <c r="C95" s="29"/>
      <c r="D95" s="5" t="s">
        <v>48</v>
      </c>
      <c r="E95" s="87">
        <f>SUM(E96:E109)</f>
        <v>13521900</v>
      </c>
      <c r="F95" s="87">
        <f>SUM(F96:F109)</f>
        <v>13553042</v>
      </c>
      <c r="G95" s="87">
        <f>SUM(G96:G109)</f>
        <v>13173223</v>
      </c>
      <c r="H95" s="20">
        <f t="shared" si="11"/>
        <v>97.19753690721242</v>
      </c>
      <c r="I95" s="87">
        <f>SUM(I96:I109)</f>
        <v>3187240</v>
      </c>
      <c r="J95" s="87">
        <f>SUM(J96:J109)</f>
        <v>3422956</v>
      </c>
      <c r="K95" s="87">
        <f>SUM(K96:K109)</f>
        <v>3783675</v>
      </c>
      <c r="L95" s="20">
        <f t="shared" si="9"/>
        <v>110.53823069884625</v>
      </c>
      <c r="M95" s="108">
        <f t="shared" si="12"/>
        <v>16709140</v>
      </c>
      <c r="N95" s="87">
        <f t="shared" si="13"/>
        <v>16975998</v>
      </c>
      <c r="O95" s="87">
        <f t="shared" si="14"/>
        <v>16956898</v>
      </c>
      <c r="P95" s="22">
        <f t="shared" si="10"/>
        <v>99.88748820540624</v>
      </c>
    </row>
    <row r="96" spans="1:16" s="90" customFormat="1" ht="31.5" customHeight="1">
      <c r="A96" s="8"/>
      <c r="B96" s="9"/>
      <c r="C96" s="18" t="s">
        <v>109</v>
      </c>
      <c r="D96" s="17" t="s">
        <v>110</v>
      </c>
      <c r="E96" s="104">
        <v>0</v>
      </c>
      <c r="F96" s="104">
        <v>0</v>
      </c>
      <c r="G96" s="104">
        <v>0</v>
      </c>
      <c r="H96" s="19" t="str">
        <f t="shared" si="11"/>
        <v>-</v>
      </c>
      <c r="I96" s="104">
        <v>1000</v>
      </c>
      <c r="J96" s="104">
        <v>1000</v>
      </c>
      <c r="K96" s="104">
        <v>7966</v>
      </c>
      <c r="L96" s="19">
        <f t="shared" si="9"/>
        <v>796.6</v>
      </c>
      <c r="M96" s="104">
        <f t="shared" si="12"/>
        <v>1000</v>
      </c>
      <c r="N96" s="104">
        <f t="shared" si="13"/>
        <v>1000</v>
      </c>
      <c r="O96" s="104">
        <f t="shared" si="14"/>
        <v>7966</v>
      </c>
      <c r="P96" s="21">
        <f t="shared" si="10"/>
        <v>796.6</v>
      </c>
    </row>
    <row r="97" spans="1:16" s="90" customFormat="1" ht="18" customHeight="1">
      <c r="A97" s="8"/>
      <c r="B97" s="9"/>
      <c r="C97" s="18" t="s">
        <v>80</v>
      </c>
      <c r="D97" s="31" t="s">
        <v>4</v>
      </c>
      <c r="E97" s="104">
        <v>0</v>
      </c>
      <c r="F97" s="104">
        <v>0</v>
      </c>
      <c r="G97" s="104">
        <v>9</v>
      </c>
      <c r="H97" s="19" t="str">
        <f t="shared" si="11"/>
        <v>-</v>
      </c>
      <c r="I97" s="104">
        <v>0</v>
      </c>
      <c r="J97" s="104">
        <v>0</v>
      </c>
      <c r="K97" s="104">
        <v>0</v>
      </c>
      <c r="L97" s="19" t="str">
        <f t="shared" si="9"/>
        <v>-</v>
      </c>
      <c r="M97" s="104">
        <f t="shared" si="12"/>
        <v>0</v>
      </c>
      <c r="N97" s="104"/>
      <c r="O97" s="104"/>
      <c r="P97" s="21"/>
    </row>
    <row r="98" spans="1:16" ht="17.25" customHeight="1">
      <c r="A98" s="8"/>
      <c r="B98" s="9"/>
      <c r="C98" s="18" t="s">
        <v>82</v>
      </c>
      <c r="D98" s="17" t="s">
        <v>21</v>
      </c>
      <c r="E98" s="104">
        <v>72000</v>
      </c>
      <c r="F98" s="104">
        <v>72000</v>
      </c>
      <c r="G98" s="104">
        <v>74853</v>
      </c>
      <c r="H98" s="19">
        <f t="shared" si="11"/>
        <v>103.9625</v>
      </c>
      <c r="I98" s="104">
        <v>472870</v>
      </c>
      <c r="J98" s="104">
        <v>472870</v>
      </c>
      <c r="K98" s="104">
        <v>486157</v>
      </c>
      <c r="L98" s="19">
        <f t="shared" si="9"/>
        <v>102.80986317592573</v>
      </c>
      <c r="M98" s="104">
        <f t="shared" si="12"/>
        <v>544870</v>
      </c>
      <c r="N98" s="104">
        <f t="shared" si="13"/>
        <v>544870</v>
      </c>
      <c r="O98" s="104">
        <f t="shared" si="14"/>
        <v>561010</v>
      </c>
      <c r="P98" s="21">
        <f t="shared" si="10"/>
        <v>102.96217446363354</v>
      </c>
    </row>
    <row r="99" spans="1:16" ht="18" customHeight="1">
      <c r="A99" s="8"/>
      <c r="B99" s="9"/>
      <c r="C99" s="18" t="s">
        <v>98</v>
      </c>
      <c r="D99" s="17" t="s">
        <v>103</v>
      </c>
      <c r="E99" s="104">
        <v>0</v>
      </c>
      <c r="F99" s="104">
        <v>0</v>
      </c>
      <c r="G99" s="104">
        <v>0</v>
      </c>
      <c r="H99" s="19" t="str">
        <f t="shared" si="11"/>
        <v>-</v>
      </c>
      <c r="I99" s="104">
        <v>0</v>
      </c>
      <c r="J99" s="104">
        <v>0</v>
      </c>
      <c r="K99" s="104">
        <v>261</v>
      </c>
      <c r="L99" s="19" t="str">
        <f t="shared" si="9"/>
        <v>-</v>
      </c>
      <c r="M99" s="104">
        <f t="shared" si="12"/>
        <v>0</v>
      </c>
      <c r="N99" s="104">
        <f t="shared" si="13"/>
        <v>0</v>
      </c>
      <c r="O99" s="104">
        <f t="shared" si="14"/>
        <v>261</v>
      </c>
      <c r="P99" s="21" t="str">
        <f t="shared" si="10"/>
        <v>-</v>
      </c>
    </row>
    <row r="100" spans="1:16" ht="18" customHeight="1">
      <c r="A100" s="8"/>
      <c r="B100" s="9"/>
      <c r="C100" s="18" t="s">
        <v>42</v>
      </c>
      <c r="D100" s="17" t="s">
        <v>20</v>
      </c>
      <c r="E100" s="104">
        <v>0</v>
      </c>
      <c r="F100" s="104">
        <v>0</v>
      </c>
      <c r="G100" s="104">
        <v>0</v>
      </c>
      <c r="H100" s="19" t="str">
        <f t="shared" si="11"/>
        <v>-</v>
      </c>
      <c r="I100" s="104">
        <v>0</v>
      </c>
      <c r="J100" s="104">
        <v>0</v>
      </c>
      <c r="K100" s="104">
        <v>14174</v>
      </c>
      <c r="L100" s="19" t="str">
        <f t="shared" si="9"/>
        <v>-</v>
      </c>
      <c r="M100" s="104">
        <f t="shared" si="12"/>
        <v>0</v>
      </c>
      <c r="N100" s="104">
        <f t="shared" si="13"/>
        <v>0</v>
      </c>
      <c r="O100" s="104">
        <f t="shared" si="14"/>
        <v>14174</v>
      </c>
      <c r="P100" s="21" t="str">
        <f t="shared" si="10"/>
        <v>-</v>
      </c>
    </row>
    <row r="101" spans="1:16" s="7" customFormat="1" ht="33" customHeight="1">
      <c r="A101" s="6"/>
      <c r="B101" s="32"/>
      <c r="C101" s="18" t="s">
        <v>43</v>
      </c>
      <c r="D101" s="17" t="s">
        <v>150</v>
      </c>
      <c r="E101" s="104">
        <v>0</v>
      </c>
      <c r="F101" s="104">
        <v>0</v>
      </c>
      <c r="G101" s="104">
        <v>0</v>
      </c>
      <c r="H101" s="19" t="str">
        <f t="shared" si="11"/>
        <v>-</v>
      </c>
      <c r="I101" s="104">
        <v>128000</v>
      </c>
      <c r="J101" s="104">
        <v>128000</v>
      </c>
      <c r="K101" s="104">
        <v>105405</v>
      </c>
      <c r="L101" s="19">
        <f t="shared" si="9"/>
        <v>82.34765625</v>
      </c>
      <c r="M101" s="104">
        <f t="shared" si="12"/>
        <v>128000</v>
      </c>
      <c r="N101" s="104">
        <f t="shared" si="13"/>
        <v>128000</v>
      </c>
      <c r="O101" s="104">
        <f t="shared" si="14"/>
        <v>105405</v>
      </c>
      <c r="P101" s="21">
        <f t="shared" si="10"/>
        <v>82.34765625</v>
      </c>
    </row>
    <row r="102" spans="1:16" ht="47.25" customHeight="1">
      <c r="A102" s="8"/>
      <c r="B102" s="9"/>
      <c r="C102" s="18" t="s">
        <v>45</v>
      </c>
      <c r="D102" s="17" t="s">
        <v>40</v>
      </c>
      <c r="E102" s="104">
        <v>12462400</v>
      </c>
      <c r="F102" s="104">
        <v>12261442</v>
      </c>
      <c r="G102" s="104">
        <v>11899474</v>
      </c>
      <c r="H102" s="19">
        <f t="shared" si="11"/>
        <v>97.04791655010887</v>
      </c>
      <c r="I102" s="104">
        <v>0</v>
      </c>
      <c r="J102" s="104">
        <v>0</v>
      </c>
      <c r="K102" s="104">
        <v>0</v>
      </c>
      <c r="L102" s="19" t="str">
        <f t="shared" si="9"/>
        <v>-</v>
      </c>
      <c r="M102" s="104">
        <f t="shared" si="12"/>
        <v>12462400</v>
      </c>
      <c r="N102" s="104">
        <f t="shared" si="13"/>
        <v>12261442</v>
      </c>
      <c r="O102" s="104">
        <f t="shared" si="14"/>
        <v>11899474</v>
      </c>
      <c r="P102" s="21">
        <f t="shared" si="10"/>
        <v>97.04791655010887</v>
      </c>
    </row>
    <row r="103" spans="1:16" ht="32.25" customHeight="1">
      <c r="A103" s="8"/>
      <c r="B103" s="9"/>
      <c r="C103" s="10" t="s">
        <v>61</v>
      </c>
      <c r="D103" s="17" t="s">
        <v>63</v>
      </c>
      <c r="E103" s="104">
        <v>987500</v>
      </c>
      <c r="F103" s="104">
        <v>1132600</v>
      </c>
      <c r="G103" s="104">
        <v>1132600</v>
      </c>
      <c r="H103" s="19">
        <f t="shared" si="11"/>
        <v>100</v>
      </c>
      <c r="I103" s="104">
        <v>0</v>
      </c>
      <c r="J103" s="104">
        <v>0</v>
      </c>
      <c r="K103" s="104">
        <v>0</v>
      </c>
      <c r="L103" s="19" t="str">
        <f t="shared" si="9"/>
        <v>-</v>
      </c>
      <c r="M103" s="104">
        <f t="shared" si="12"/>
        <v>987500</v>
      </c>
      <c r="N103" s="104">
        <f t="shared" si="13"/>
        <v>1132600</v>
      </c>
      <c r="O103" s="104">
        <f t="shared" si="14"/>
        <v>1132600</v>
      </c>
      <c r="P103" s="21">
        <f aca="true" t="shared" si="18" ref="P103:P124">IF(AND(N103&gt;0,O103&gt;0),O103/N103*100,"-")</f>
        <v>100</v>
      </c>
    </row>
    <row r="104" spans="1:16" s="91" customFormat="1" ht="30.75" customHeight="1">
      <c r="A104" s="8"/>
      <c r="B104" s="9"/>
      <c r="C104" s="14" t="s">
        <v>62</v>
      </c>
      <c r="D104" s="17" t="s">
        <v>64</v>
      </c>
      <c r="E104" s="104">
        <v>0</v>
      </c>
      <c r="F104" s="104">
        <v>0</v>
      </c>
      <c r="G104" s="104">
        <v>0</v>
      </c>
      <c r="H104" s="19" t="str">
        <f t="shared" si="11"/>
        <v>-</v>
      </c>
      <c r="I104" s="104">
        <v>1984900</v>
      </c>
      <c r="J104" s="104">
        <v>2210616</v>
      </c>
      <c r="K104" s="104">
        <v>2210616</v>
      </c>
      <c r="L104" s="19">
        <f t="shared" si="9"/>
        <v>100</v>
      </c>
      <c r="M104" s="104">
        <f t="shared" si="12"/>
        <v>1984900</v>
      </c>
      <c r="N104" s="104">
        <f t="shared" si="13"/>
        <v>2210616</v>
      </c>
      <c r="O104" s="104">
        <f t="shared" si="14"/>
        <v>2210616</v>
      </c>
      <c r="P104" s="21">
        <f t="shared" si="18"/>
        <v>100</v>
      </c>
    </row>
    <row r="105" spans="1:16" s="91" customFormat="1" ht="31.5" customHeight="1">
      <c r="A105" s="8"/>
      <c r="B105" s="9"/>
      <c r="C105" s="14" t="s">
        <v>116</v>
      </c>
      <c r="D105" s="17" t="s">
        <v>128</v>
      </c>
      <c r="E105" s="104">
        <v>0</v>
      </c>
      <c r="F105" s="104">
        <v>17000</v>
      </c>
      <c r="G105" s="104">
        <v>17000</v>
      </c>
      <c r="H105" s="19">
        <f t="shared" si="11"/>
        <v>100</v>
      </c>
      <c r="I105" s="104">
        <v>0</v>
      </c>
      <c r="J105" s="104">
        <v>0</v>
      </c>
      <c r="K105" s="104">
        <v>0</v>
      </c>
      <c r="L105" s="19" t="str">
        <f t="shared" si="9"/>
        <v>-</v>
      </c>
      <c r="M105" s="104">
        <f t="shared" si="12"/>
        <v>0</v>
      </c>
      <c r="N105" s="104">
        <f t="shared" si="13"/>
        <v>17000</v>
      </c>
      <c r="O105" s="104">
        <f t="shared" si="14"/>
        <v>17000</v>
      </c>
      <c r="P105" s="21">
        <f t="shared" si="18"/>
        <v>100</v>
      </c>
    </row>
    <row r="106" spans="1:16" s="91" customFormat="1" ht="17.25" customHeight="1">
      <c r="A106" s="8"/>
      <c r="B106" s="9"/>
      <c r="C106" s="14" t="s">
        <v>50</v>
      </c>
      <c r="D106" s="31" t="s">
        <v>83</v>
      </c>
      <c r="E106" s="104">
        <v>0</v>
      </c>
      <c r="F106" s="104">
        <v>0</v>
      </c>
      <c r="G106" s="104">
        <v>0</v>
      </c>
      <c r="H106" s="19" t="str">
        <f t="shared" si="11"/>
        <v>-</v>
      </c>
      <c r="I106" s="104">
        <v>1000</v>
      </c>
      <c r="J106" s="104">
        <v>11000</v>
      </c>
      <c r="K106" s="104">
        <v>12083</v>
      </c>
      <c r="L106" s="19">
        <f t="shared" si="9"/>
        <v>109.84545454545453</v>
      </c>
      <c r="M106" s="104">
        <f t="shared" si="12"/>
        <v>1000</v>
      </c>
      <c r="N106" s="104">
        <f t="shared" si="13"/>
        <v>11000</v>
      </c>
      <c r="O106" s="104">
        <f t="shared" si="14"/>
        <v>12083</v>
      </c>
      <c r="P106" s="21">
        <f t="shared" si="18"/>
        <v>109.84545454545453</v>
      </c>
    </row>
    <row r="107" spans="1:16" s="91" customFormat="1" ht="47.25" customHeight="1">
      <c r="A107" s="8"/>
      <c r="B107" s="9"/>
      <c r="C107" s="18" t="s">
        <v>65</v>
      </c>
      <c r="D107" s="17" t="s">
        <v>71</v>
      </c>
      <c r="E107" s="104">
        <v>0</v>
      </c>
      <c r="F107" s="104">
        <v>0</v>
      </c>
      <c r="G107" s="104">
        <v>0</v>
      </c>
      <c r="H107" s="19" t="str">
        <f t="shared" si="11"/>
        <v>-</v>
      </c>
      <c r="I107" s="104">
        <v>599470</v>
      </c>
      <c r="J107" s="104">
        <v>599470</v>
      </c>
      <c r="K107" s="104">
        <v>947013</v>
      </c>
      <c r="L107" s="19">
        <f t="shared" si="9"/>
        <v>157.9750446227501</v>
      </c>
      <c r="M107" s="104">
        <f t="shared" si="12"/>
        <v>599470</v>
      </c>
      <c r="N107" s="104">
        <f t="shared" si="13"/>
        <v>599470</v>
      </c>
      <c r="O107" s="104">
        <f t="shared" si="14"/>
        <v>947013</v>
      </c>
      <c r="P107" s="21">
        <f t="shared" si="18"/>
        <v>157.9750446227501</v>
      </c>
    </row>
    <row r="108" spans="1:16" ht="46.5" customHeight="1">
      <c r="A108" s="8"/>
      <c r="B108" s="9"/>
      <c r="C108" s="18" t="s">
        <v>99</v>
      </c>
      <c r="D108" s="17" t="s">
        <v>104</v>
      </c>
      <c r="E108" s="104">
        <v>0</v>
      </c>
      <c r="F108" s="104">
        <v>0</v>
      </c>
      <c r="G108" s="105">
        <v>20256</v>
      </c>
      <c r="H108" s="19" t="str">
        <f t="shared" si="11"/>
        <v>-</v>
      </c>
      <c r="I108" s="104">
        <v>0</v>
      </c>
      <c r="J108" s="104">
        <v>0</v>
      </c>
      <c r="K108" s="104">
        <v>0</v>
      </c>
      <c r="L108" s="19" t="str">
        <f t="shared" si="9"/>
        <v>-</v>
      </c>
      <c r="M108" s="104">
        <f t="shared" si="12"/>
        <v>0</v>
      </c>
      <c r="N108" s="104">
        <f t="shared" si="13"/>
        <v>0</v>
      </c>
      <c r="O108" s="104">
        <f t="shared" si="14"/>
        <v>20256</v>
      </c>
      <c r="P108" s="21" t="str">
        <f t="shared" si="18"/>
        <v>-</v>
      </c>
    </row>
    <row r="109" spans="1:16" ht="49.5" customHeight="1">
      <c r="A109" s="8"/>
      <c r="B109" s="9"/>
      <c r="C109" s="14" t="s">
        <v>51</v>
      </c>
      <c r="D109" s="17" t="s">
        <v>52</v>
      </c>
      <c r="E109" s="104">
        <v>0</v>
      </c>
      <c r="F109" s="104">
        <v>70000</v>
      </c>
      <c r="G109" s="105">
        <v>29031</v>
      </c>
      <c r="H109" s="19">
        <f t="shared" si="11"/>
        <v>41.472857142857144</v>
      </c>
      <c r="I109" s="104">
        <v>0</v>
      </c>
      <c r="J109" s="104">
        <v>0</v>
      </c>
      <c r="K109" s="104">
        <v>0</v>
      </c>
      <c r="L109" s="19" t="str">
        <f t="shared" si="9"/>
        <v>-</v>
      </c>
      <c r="M109" s="105">
        <f t="shared" si="12"/>
        <v>0</v>
      </c>
      <c r="N109" s="104">
        <f t="shared" si="13"/>
        <v>70000</v>
      </c>
      <c r="O109" s="104">
        <f t="shared" si="14"/>
        <v>29031</v>
      </c>
      <c r="P109" s="21">
        <f t="shared" si="18"/>
        <v>41.472857142857144</v>
      </c>
    </row>
    <row r="110" spans="1:16" s="30" customFormat="1" ht="17.25" customHeight="1">
      <c r="A110" s="3">
        <v>853</v>
      </c>
      <c r="B110" s="4"/>
      <c r="C110" s="33"/>
      <c r="D110" s="5" t="s">
        <v>66</v>
      </c>
      <c r="E110" s="87">
        <f>SUM(E111:E114)</f>
        <v>0</v>
      </c>
      <c r="F110" s="87">
        <f>SUM(F111:F114)</f>
        <v>0</v>
      </c>
      <c r="G110" s="87">
        <f>SUM(G111:G114)</f>
        <v>0</v>
      </c>
      <c r="H110" s="20" t="str">
        <f aca="true" t="shared" si="19" ref="H110:H124">IF(AND(F110&gt;0,G110&gt;0),G110/F110*100,"-")</f>
        <v>-</v>
      </c>
      <c r="I110" s="87">
        <f>SUM(I111:I114)</f>
        <v>196000</v>
      </c>
      <c r="J110" s="87">
        <f>SUM(J111:J114)</f>
        <v>227398</v>
      </c>
      <c r="K110" s="87">
        <f>SUM(K111:K114)</f>
        <v>226092</v>
      </c>
      <c r="L110" s="20">
        <f aca="true" t="shared" si="20" ref="L110:L124">IF(AND(J110&gt;0,K110&gt;0),K110/J110*100,"-")</f>
        <v>99.42567656707622</v>
      </c>
      <c r="M110" s="108">
        <f aca="true" t="shared" si="21" ref="M110:M124">E110+I110</f>
        <v>196000</v>
      </c>
      <c r="N110" s="87">
        <f aca="true" t="shared" si="22" ref="N110:N124">F110+J110</f>
        <v>227398</v>
      </c>
      <c r="O110" s="87">
        <f aca="true" t="shared" si="23" ref="O110:O124">G110+K110</f>
        <v>226092</v>
      </c>
      <c r="P110" s="22">
        <f t="shared" si="18"/>
        <v>99.42567656707622</v>
      </c>
    </row>
    <row r="111" spans="1:16" ht="18" customHeight="1">
      <c r="A111" s="8"/>
      <c r="B111" s="13"/>
      <c r="C111" s="92" t="s">
        <v>42</v>
      </c>
      <c r="D111" s="17" t="s">
        <v>20</v>
      </c>
      <c r="E111" s="112">
        <v>0</v>
      </c>
      <c r="F111" s="112">
        <v>0</v>
      </c>
      <c r="G111" s="113">
        <v>0</v>
      </c>
      <c r="H111" s="19" t="str">
        <f t="shared" si="19"/>
        <v>-</v>
      </c>
      <c r="I111" s="104">
        <v>0</v>
      </c>
      <c r="J111" s="104">
        <v>0</v>
      </c>
      <c r="K111" s="104">
        <v>160</v>
      </c>
      <c r="L111" s="19" t="str">
        <f t="shared" si="20"/>
        <v>-</v>
      </c>
      <c r="M111" s="105">
        <f t="shared" si="21"/>
        <v>0</v>
      </c>
      <c r="N111" s="104">
        <f t="shared" si="22"/>
        <v>0</v>
      </c>
      <c r="O111" s="104">
        <f t="shared" si="23"/>
        <v>160</v>
      </c>
      <c r="P111" s="21" t="str">
        <f t="shared" si="18"/>
        <v>-</v>
      </c>
    </row>
    <row r="112" spans="1:16" ht="30.75" customHeight="1">
      <c r="A112" s="8"/>
      <c r="B112" s="9"/>
      <c r="C112" s="92" t="s">
        <v>43</v>
      </c>
      <c r="D112" s="17" t="s">
        <v>151</v>
      </c>
      <c r="E112" s="112">
        <v>0</v>
      </c>
      <c r="F112" s="112">
        <v>0</v>
      </c>
      <c r="G112" s="113">
        <v>0</v>
      </c>
      <c r="H112" s="19" t="str">
        <f t="shared" si="19"/>
        <v>-</v>
      </c>
      <c r="I112" s="104">
        <v>55000</v>
      </c>
      <c r="J112" s="104">
        <v>55000</v>
      </c>
      <c r="K112" s="104">
        <v>53593</v>
      </c>
      <c r="L112" s="19">
        <f t="shared" si="20"/>
        <v>97.44181818181818</v>
      </c>
      <c r="M112" s="105">
        <f t="shared" si="21"/>
        <v>55000</v>
      </c>
      <c r="N112" s="104">
        <f t="shared" si="22"/>
        <v>55000</v>
      </c>
      <c r="O112" s="104">
        <f t="shared" si="23"/>
        <v>53593</v>
      </c>
      <c r="P112" s="21">
        <f t="shared" si="18"/>
        <v>97.44181818181818</v>
      </c>
    </row>
    <row r="113" spans="1:16" ht="45">
      <c r="A113" s="8"/>
      <c r="B113" s="9"/>
      <c r="C113" s="92" t="s">
        <v>65</v>
      </c>
      <c r="D113" s="17" t="s">
        <v>71</v>
      </c>
      <c r="E113" s="112">
        <v>0</v>
      </c>
      <c r="F113" s="112">
        <v>0</v>
      </c>
      <c r="G113" s="113">
        <v>0</v>
      </c>
      <c r="H113" s="19" t="str">
        <f>IF(AND(F113&gt;0,G113&gt;0),G113/F113*100,"-")</f>
        <v>-</v>
      </c>
      <c r="I113" s="104">
        <v>0</v>
      </c>
      <c r="J113" s="104">
        <v>23298</v>
      </c>
      <c r="K113" s="104">
        <v>23239</v>
      </c>
      <c r="L113" s="19">
        <f>IF(AND(J113&gt;0,K113&gt;0),K113/J113*100,"-")</f>
        <v>99.74675937848743</v>
      </c>
      <c r="M113" s="105">
        <f>E113+I113</f>
        <v>0</v>
      </c>
      <c r="N113" s="104">
        <f>F113+J113</f>
        <v>23298</v>
      </c>
      <c r="O113" s="104">
        <f>G113+K113</f>
        <v>23239</v>
      </c>
      <c r="P113" s="21">
        <f>IF(AND(N113&gt;0,O113&gt;0),O113/N113*100,"-")</f>
        <v>99.74675937848743</v>
      </c>
    </row>
    <row r="114" spans="1:16" ht="45">
      <c r="A114" s="8"/>
      <c r="B114" s="36"/>
      <c r="C114" s="93" t="s">
        <v>44</v>
      </c>
      <c r="D114" s="17" t="s">
        <v>39</v>
      </c>
      <c r="E114" s="112">
        <v>0</v>
      </c>
      <c r="F114" s="112">
        <v>0</v>
      </c>
      <c r="G114" s="113">
        <v>0</v>
      </c>
      <c r="H114" s="19" t="str">
        <f t="shared" si="19"/>
        <v>-</v>
      </c>
      <c r="I114" s="104">
        <v>141000</v>
      </c>
      <c r="J114" s="104">
        <v>149100</v>
      </c>
      <c r="K114" s="104">
        <v>149100</v>
      </c>
      <c r="L114" s="19">
        <f t="shared" si="20"/>
        <v>100</v>
      </c>
      <c r="M114" s="105">
        <f t="shared" si="21"/>
        <v>141000</v>
      </c>
      <c r="N114" s="104">
        <f t="shared" si="22"/>
        <v>149100</v>
      </c>
      <c r="O114" s="104">
        <f t="shared" si="23"/>
        <v>149100</v>
      </c>
      <c r="P114" s="21">
        <f t="shared" si="18"/>
        <v>100</v>
      </c>
    </row>
    <row r="115" spans="1:16" s="30" customFormat="1" ht="15.75">
      <c r="A115" s="3">
        <v>854</v>
      </c>
      <c r="B115" s="4"/>
      <c r="C115" s="29"/>
      <c r="D115" s="5" t="s">
        <v>37</v>
      </c>
      <c r="E115" s="87">
        <f>SUM(E116:E120)</f>
        <v>0</v>
      </c>
      <c r="F115" s="87">
        <f>SUM(F116:F120)</f>
        <v>459044</v>
      </c>
      <c r="G115" s="87">
        <f>SUM(G116:G120)</f>
        <v>420833</v>
      </c>
      <c r="H115" s="20">
        <f t="shared" si="19"/>
        <v>91.67596134575334</v>
      </c>
      <c r="I115" s="87">
        <f>SUM(I116:I120)</f>
        <v>1000</v>
      </c>
      <c r="J115" s="87">
        <f>SUM(J116:J120)</f>
        <v>266076</v>
      </c>
      <c r="K115" s="87">
        <f>SUM(K116:K120)</f>
        <v>262225</v>
      </c>
      <c r="L115" s="20">
        <f t="shared" si="20"/>
        <v>98.55266916219426</v>
      </c>
      <c r="M115" s="108">
        <f t="shared" si="21"/>
        <v>1000</v>
      </c>
      <c r="N115" s="87">
        <f t="shared" si="22"/>
        <v>725120</v>
      </c>
      <c r="O115" s="87">
        <f t="shared" si="23"/>
        <v>683058</v>
      </c>
      <c r="P115" s="22">
        <f t="shared" si="18"/>
        <v>94.19930494263018</v>
      </c>
    </row>
    <row r="116" spans="1:16" s="16" customFormat="1" ht="33" customHeight="1">
      <c r="A116" s="8"/>
      <c r="B116" s="9"/>
      <c r="C116" s="18" t="s">
        <v>86</v>
      </c>
      <c r="D116" s="17" t="s">
        <v>41</v>
      </c>
      <c r="E116" s="104">
        <v>0</v>
      </c>
      <c r="F116" s="104">
        <v>0</v>
      </c>
      <c r="G116" s="105">
        <v>0</v>
      </c>
      <c r="H116" s="19" t="str">
        <f>IF(AND(F116&gt;0,G116&gt;0),G116/F116*100,"-")</f>
        <v>-</v>
      </c>
      <c r="I116" s="104">
        <v>1000</v>
      </c>
      <c r="J116" s="104">
        <v>1000</v>
      </c>
      <c r="K116" s="104">
        <v>0</v>
      </c>
      <c r="L116" s="19" t="str">
        <f>IF(AND(J116&gt;0,K116&gt;0),K116/J116*100,"-")</f>
        <v>-</v>
      </c>
      <c r="M116" s="105">
        <f t="shared" si="21"/>
        <v>1000</v>
      </c>
      <c r="N116" s="104">
        <f t="shared" si="22"/>
        <v>1000</v>
      </c>
      <c r="O116" s="104">
        <f t="shared" si="23"/>
        <v>0</v>
      </c>
      <c r="P116" s="21" t="str">
        <f>IF(AND(N116&gt;0,O116&gt;0),O116/N116*100,"-")</f>
        <v>-</v>
      </c>
    </row>
    <row r="117" spans="1:16" s="16" customFormat="1" ht="33" customHeight="1">
      <c r="A117" s="8"/>
      <c r="B117" s="9"/>
      <c r="C117" s="18" t="s">
        <v>61</v>
      </c>
      <c r="D117" s="17" t="s">
        <v>63</v>
      </c>
      <c r="E117" s="104">
        <v>0</v>
      </c>
      <c r="F117" s="104">
        <v>459044</v>
      </c>
      <c r="G117" s="105">
        <v>420833</v>
      </c>
      <c r="H117" s="19">
        <f>IF(AND(F117&gt;0,G117&gt;0),G117/F117*100,"-")</f>
        <v>91.67596134575334</v>
      </c>
      <c r="I117" s="104">
        <v>0</v>
      </c>
      <c r="J117" s="104">
        <v>0</v>
      </c>
      <c r="K117" s="104">
        <v>0</v>
      </c>
      <c r="L117" s="19" t="str">
        <f>IF(AND(J117&gt;0,K117&gt;0),K117/J117*100,"-")</f>
        <v>-</v>
      </c>
      <c r="M117" s="105">
        <f>E117+I117</f>
        <v>0</v>
      </c>
      <c r="N117" s="104">
        <f>F117+J117</f>
        <v>459044</v>
      </c>
      <c r="O117" s="104">
        <f>G117+K117</f>
        <v>420833</v>
      </c>
      <c r="P117" s="21">
        <f>IF(AND(N117&gt;0,O117&gt;0),O117/N117*100,"-")</f>
        <v>91.67596134575334</v>
      </c>
    </row>
    <row r="118" spans="1:16" s="16" customFormat="1" ht="33" customHeight="1">
      <c r="A118" s="8"/>
      <c r="B118" s="9"/>
      <c r="C118" s="18" t="s">
        <v>62</v>
      </c>
      <c r="D118" s="17" t="s">
        <v>64</v>
      </c>
      <c r="E118" s="104">
        <v>0</v>
      </c>
      <c r="F118" s="104">
        <v>0</v>
      </c>
      <c r="G118" s="105">
        <v>0</v>
      </c>
      <c r="H118" s="19" t="str">
        <f>IF(AND(F118&gt;0,G118&gt;0),G118/F118*100,"-")</f>
        <v>-</v>
      </c>
      <c r="I118" s="104">
        <v>0</v>
      </c>
      <c r="J118" s="104">
        <v>34069</v>
      </c>
      <c r="K118" s="104">
        <v>34065</v>
      </c>
      <c r="L118" s="19">
        <v>99.9</v>
      </c>
      <c r="M118" s="105">
        <f aca="true" t="shared" si="24" ref="M118:O119">E118+I118</f>
        <v>0</v>
      </c>
      <c r="N118" s="104">
        <f t="shared" si="24"/>
        <v>34069</v>
      </c>
      <c r="O118" s="104">
        <f t="shared" si="24"/>
        <v>34065</v>
      </c>
      <c r="P118" s="21">
        <v>99.9</v>
      </c>
    </row>
    <row r="119" spans="1:16" ht="62.25" customHeight="1">
      <c r="A119" s="8"/>
      <c r="B119" s="9"/>
      <c r="C119" s="18" t="s">
        <v>111</v>
      </c>
      <c r="D119" s="17" t="s">
        <v>112</v>
      </c>
      <c r="E119" s="104">
        <v>0</v>
      </c>
      <c r="F119" s="104">
        <v>0</v>
      </c>
      <c r="G119" s="105">
        <v>0</v>
      </c>
      <c r="H119" s="19" t="str">
        <f>IF(AND(F119&gt;0,G119&gt;0),G119/F119*100,"-")</f>
        <v>-</v>
      </c>
      <c r="I119" s="104">
        <v>0</v>
      </c>
      <c r="J119" s="104">
        <v>160336</v>
      </c>
      <c r="K119" s="104">
        <v>158336</v>
      </c>
      <c r="L119" s="19">
        <f>IF(AND(J119&gt;0,K119&gt;0),K119/J119*100,"-")</f>
        <v>98.75261949905199</v>
      </c>
      <c r="M119" s="105">
        <f t="shared" si="24"/>
        <v>0</v>
      </c>
      <c r="N119" s="104">
        <f t="shared" si="24"/>
        <v>160336</v>
      </c>
      <c r="O119" s="104">
        <f t="shared" si="24"/>
        <v>158336</v>
      </c>
      <c r="P119" s="21">
        <f>IF(AND(N119&gt;0,O119&gt;0),O119/N119*100,"-")</f>
        <v>98.75261949905199</v>
      </c>
    </row>
    <row r="120" spans="1:16" s="16" customFormat="1" ht="45">
      <c r="A120" s="8"/>
      <c r="B120" s="9"/>
      <c r="C120" s="18" t="s">
        <v>122</v>
      </c>
      <c r="D120" s="17" t="s">
        <v>112</v>
      </c>
      <c r="E120" s="104">
        <v>0</v>
      </c>
      <c r="F120" s="104">
        <v>0</v>
      </c>
      <c r="G120" s="105">
        <v>0</v>
      </c>
      <c r="H120" s="19" t="str">
        <f>IF(AND(F120&gt;0,G120&gt;0),G120/F120*100,"-")</f>
        <v>-</v>
      </c>
      <c r="I120" s="104">
        <v>0</v>
      </c>
      <c r="J120" s="104">
        <v>70671</v>
      </c>
      <c r="K120" s="104">
        <v>69824</v>
      </c>
      <c r="L120" s="19">
        <f>IF(AND(J120&gt;0,K120&gt;0),K120/J120*100,"-")</f>
        <v>98.80148858796395</v>
      </c>
      <c r="M120" s="105">
        <f>E120+I120</f>
        <v>0</v>
      </c>
      <c r="N120" s="104">
        <f>F120+J120</f>
        <v>70671</v>
      </c>
      <c r="O120" s="104">
        <f>G120+K120</f>
        <v>69824</v>
      </c>
      <c r="P120" s="21">
        <f>IF(AND(N120&gt;0,O120&gt;0),O120/N120*100,"-")</f>
        <v>98.80148858796395</v>
      </c>
    </row>
    <row r="121" spans="1:16" s="30" customFormat="1" ht="15.75">
      <c r="A121" s="3">
        <v>900</v>
      </c>
      <c r="B121" s="4"/>
      <c r="C121" s="29"/>
      <c r="D121" s="5" t="s">
        <v>22</v>
      </c>
      <c r="E121" s="87">
        <f>SUM(E122:E122)</f>
        <v>0</v>
      </c>
      <c r="F121" s="87">
        <f>SUM(F122:F122)</f>
        <v>0</v>
      </c>
      <c r="G121" s="87">
        <f>SUM(G122:G122)</f>
        <v>8785</v>
      </c>
      <c r="H121" s="20" t="str">
        <f t="shared" si="19"/>
        <v>-</v>
      </c>
      <c r="I121" s="87">
        <f>SUM(I122:I122)</f>
        <v>0</v>
      </c>
      <c r="J121" s="87">
        <f>SUM(J122:J122)</f>
        <v>0</v>
      </c>
      <c r="K121" s="87">
        <f>SUM(K122:K122)</f>
        <v>0</v>
      </c>
      <c r="L121" s="20" t="str">
        <f t="shared" si="20"/>
        <v>-</v>
      </c>
      <c r="M121" s="108">
        <f t="shared" si="21"/>
        <v>0</v>
      </c>
      <c r="N121" s="87">
        <f t="shared" si="22"/>
        <v>0</v>
      </c>
      <c r="O121" s="87">
        <f t="shared" si="23"/>
        <v>8785</v>
      </c>
      <c r="P121" s="22" t="str">
        <f t="shared" si="18"/>
        <v>-</v>
      </c>
    </row>
    <row r="122" spans="1:16" ht="17.25" customHeight="1">
      <c r="A122" s="8"/>
      <c r="B122" s="9"/>
      <c r="C122" s="18" t="s">
        <v>80</v>
      </c>
      <c r="D122" s="17" t="s">
        <v>4</v>
      </c>
      <c r="E122" s="104">
        <v>0</v>
      </c>
      <c r="F122" s="104">
        <v>0</v>
      </c>
      <c r="G122" s="105">
        <v>8785</v>
      </c>
      <c r="H122" s="19" t="str">
        <f t="shared" si="19"/>
        <v>-</v>
      </c>
      <c r="I122" s="104">
        <v>0</v>
      </c>
      <c r="J122" s="104">
        <v>0</v>
      </c>
      <c r="K122" s="104">
        <v>0</v>
      </c>
      <c r="L122" s="19" t="str">
        <f t="shared" si="20"/>
        <v>-</v>
      </c>
      <c r="M122" s="105">
        <f t="shared" si="21"/>
        <v>0</v>
      </c>
      <c r="N122" s="104">
        <f t="shared" si="22"/>
        <v>0</v>
      </c>
      <c r="O122" s="104">
        <f t="shared" si="23"/>
        <v>8785</v>
      </c>
      <c r="P122" s="21" t="str">
        <f t="shared" si="18"/>
        <v>-</v>
      </c>
    </row>
    <row r="123" spans="1:16" s="2" customFormat="1" ht="17.25" customHeight="1">
      <c r="A123" s="3">
        <v>921</v>
      </c>
      <c r="B123" s="4"/>
      <c r="C123" s="18"/>
      <c r="D123" s="5" t="s">
        <v>36</v>
      </c>
      <c r="E123" s="87">
        <f>SUM(E124:E128)</f>
        <v>1285589</v>
      </c>
      <c r="F123" s="87">
        <f>SUM(F124:F128)</f>
        <v>1286089</v>
      </c>
      <c r="G123" s="87">
        <f>SUM(G124:G128)</f>
        <v>195920</v>
      </c>
      <c r="H123" s="119">
        <f t="shared" si="19"/>
        <v>15.233782420967756</v>
      </c>
      <c r="I123" s="87">
        <f>SUM(I124:I128)</f>
        <v>0</v>
      </c>
      <c r="J123" s="87">
        <f>SUM(J124:J128)</f>
        <v>283500</v>
      </c>
      <c r="K123" s="87">
        <f>SUM(K124:K128)</f>
        <v>283500</v>
      </c>
      <c r="L123" s="119">
        <f t="shared" si="20"/>
        <v>100</v>
      </c>
      <c r="M123" s="129">
        <f t="shared" si="21"/>
        <v>1285589</v>
      </c>
      <c r="N123" s="115">
        <f t="shared" si="22"/>
        <v>1569589</v>
      </c>
      <c r="O123" s="115">
        <f t="shared" si="23"/>
        <v>479420</v>
      </c>
      <c r="P123" s="128">
        <f t="shared" si="18"/>
        <v>30.54430172484644</v>
      </c>
    </row>
    <row r="124" spans="1:16" ht="17.25" customHeight="1">
      <c r="A124" s="8"/>
      <c r="B124" s="13"/>
      <c r="C124" s="14" t="s">
        <v>50</v>
      </c>
      <c r="D124" s="31" t="s">
        <v>83</v>
      </c>
      <c r="E124" s="114">
        <v>0</v>
      </c>
      <c r="F124" s="106">
        <v>500</v>
      </c>
      <c r="G124" s="107">
        <v>500</v>
      </c>
      <c r="H124" s="19">
        <f t="shared" si="19"/>
        <v>100</v>
      </c>
      <c r="I124" s="104">
        <v>0</v>
      </c>
      <c r="J124" s="104">
        <v>0</v>
      </c>
      <c r="K124" s="104">
        <v>0</v>
      </c>
      <c r="L124" s="19" t="str">
        <f t="shared" si="20"/>
        <v>-</v>
      </c>
      <c r="M124" s="105">
        <f t="shared" si="21"/>
        <v>0</v>
      </c>
      <c r="N124" s="104">
        <f t="shared" si="22"/>
        <v>500</v>
      </c>
      <c r="O124" s="104">
        <f t="shared" si="23"/>
        <v>500</v>
      </c>
      <c r="P124" s="21">
        <f t="shared" si="18"/>
        <v>100</v>
      </c>
    </row>
    <row r="125" spans="1:16" ht="17.25" customHeight="1">
      <c r="A125" s="8"/>
      <c r="B125" s="9"/>
      <c r="C125" s="14" t="s">
        <v>43</v>
      </c>
      <c r="D125" s="15" t="s">
        <v>16</v>
      </c>
      <c r="E125" s="114">
        <v>0</v>
      </c>
      <c r="F125" s="106">
        <v>0</v>
      </c>
      <c r="G125" s="107">
        <v>300</v>
      </c>
      <c r="H125" s="19" t="str">
        <f aca="true" t="shared" si="25" ref="H125:H132">IF(AND(F125&gt;0,G125&gt;0),G125/F125*100,"-")</f>
        <v>-</v>
      </c>
      <c r="I125" s="104">
        <v>0</v>
      </c>
      <c r="J125" s="104">
        <v>0</v>
      </c>
      <c r="K125" s="104">
        <v>0</v>
      </c>
      <c r="L125" s="19" t="str">
        <f aca="true" t="shared" si="26" ref="L125:L132">IF(AND(J125&gt;0,K125&gt;0),K125/J125*100,"-")</f>
        <v>-</v>
      </c>
      <c r="M125" s="105">
        <f>E125+I125</f>
        <v>0</v>
      </c>
      <c r="N125" s="104">
        <f>F125+J125</f>
        <v>0</v>
      </c>
      <c r="O125" s="104">
        <f>G125+K125</f>
        <v>300</v>
      </c>
      <c r="P125" s="21" t="str">
        <f aca="true" t="shared" si="27" ref="P125:P132">IF(AND(N125&gt;0,O125&gt;0),O125/N125*100,"-")</f>
        <v>-</v>
      </c>
    </row>
    <row r="126" spans="1:16" ht="47.25" customHeight="1">
      <c r="A126" s="8"/>
      <c r="B126" s="9"/>
      <c r="C126" s="14" t="s">
        <v>100</v>
      </c>
      <c r="D126" s="17" t="s">
        <v>105</v>
      </c>
      <c r="E126" s="114">
        <v>0</v>
      </c>
      <c r="F126" s="106">
        <v>0</v>
      </c>
      <c r="G126" s="107">
        <v>0</v>
      </c>
      <c r="H126" s="19" t="str">
        <f t="shared" si="25"/>
        <v>-</v>
      </c>
      <c r="I126" s="104">
        <v>0</v>
      </c>
      <c r="J126" s="104">
        <v>263500</v>
      </c>
      <c r="K126" s="104">
        <v>263500</v>
      </c>
      <c r="L126" s="19">
        <f t="shared" si="26"/>
        <v>100</v>
      </c>
      <c r="M126" s="105">
        <f aca="true" t="shared" si="28" ref="M126:O128">E126+I126</f>
        <v>0</v>
      </c>
      <c r="N126" s="104">
        <f t="shared" si="28"/>
        <v>263500</v>
      </c>
      <c r="O126" s="104">
        <f t="shared" si="28"/>
        <v>263500</v>
      </c>
      <c r="P126" s="21">
        <f t="shared" si="27"/>
        <v>100</v>
      </c>
    </row>
    <row r="127" spans="1:16" s="16" customFormat="1" ht="32.25" customHeight="1">
      <c r="A127" s="8"/>
      <c r="B127" s="9"/>
      <c r="C127" s="18" t="s">
        <v>68</v>
      </c>
      <c r="D127" s="17" t="s">
        <v>67</v>
      </c>
      <c r="E127" s="104">
        <v>0</v>
      </c>
      <c r="F127" s="104">
        <v>0</v>
      </c>
      <c r="G127" s="104">
        <v>0</v>
      </c>
      <c r="H127" s="19" t="str">
        <f t="shared" si="25"/>
        <v>-</v>
      </c>
      <c r="I127" s="104">
        <v>0</v>
      </c>
      <c r="J127" s="104">
        <v>20000</v>
      </c>
      <c r="K127" s="104">
        <v>20000</v>
      </c>
      <c r="L127" s="19">
        <f t="shared" si="26"/>
        <v>100</v>
      </c>
      <c r="M127" s="105">
        <f t="shared" si="28"/>
        <v>0</v>
      </c>
      <c r="N127" s="104">
        <f t="shared" si="28"/>
        <v>20000</v>
      </c>
      <c r="O127" s="104">
        <f t="shared" si="28"/>
        <v>20000</v>
      </c>
      <c r="P127" s="21">
        <f t="shared" si="27"/>
        <v>100</v>
      </c>
    </row>
    <row r="128" spans="1:16" ht="61.5" customHeight="1">
      <c r="A128" s="8"/>
      <c r="B128" s="36"/>
      <c r="C128" s="14" t="s">
        <v>114</v>
      </c>
      <c r="D128" s="15" t="s">
        <v>152</v>
      </c>
      <c r="E128" s="114">
        <v>1285589</v>
      </c>
      <c r="F128" s="106">
        <v>1285589</v>
      </c>
      <c r="G128" s="107">
        <v>195120</v>
      </c>
      <c r="H128" s="19">
        <f t="shared" si="25"/>
        <v>15.177478961005422</v>
      </c>
      <c r="I128" s="104">
        <v>0</v>
      </c>
      <c r="J128" s="104">
        <v>0</v>
      </c>
      <c r="K128" s="104">
        <v>0</v>
      </c>
      <c r="L128" s="19" t="str">
        <f t="shared" si="26"/>
        <v>-</v>
      </c>
      <c r="M128" s="105">
        <f t="shared" si="28"/>
        <v>1285589</v>
      </c>
      <c r="N128" s="104">
        <f t="shared" si="28"/>
        <v>1285589</v>
      </c>
      <c r="O128" s="104">
        <f t="shared" si="28"/>
        <v>195120</v>
      </c>
      <c r="P128" s="21">
        <f t="shared" si="27"/>
        <v>15.177478961005422</v>
      </c>
    </row>
    <row r="129" spans="1:16" s="2" customFormat="1" ht="18" customHeight="1">
      <c r="A129" s="3">
        <v>926</v>
      </c>
      <c r="B129" s="4"/>
      <c r="C129" s="18"/>
      <c r="D129" s="5" t="s">
        <v>123</v>
      </c>
      <c r="E129" s="87">
        <f>SUM(E130:E131)</f>
        <v>0</v>
      </c>
      <c r="F129" s="87">
        <f>SUM(F130:F131)</f>
        <v>41000</v>
      </c>
      <c r="G129" s="87">
        <f>SUM(G130:G131)</f>
        <v>24347</v>
      </c>
      <c r="H129" s="119">
        <f t="shared" si="25"/>
        <v>59.38292682926829</v>
      </c>
      <c r="I129" s="87">
        <f>SUM(I130:I131)</f>
        <v>0</v>
      </c>
      <c r="J129" s="87">
        <f>SUM(J130:J131)</f>
        <v>0</v>
      </c>
      <c r="K129" s="87">
        <f>SUM(K130:K131)</f>
        <v>0</v>
      </c>
      <c r="L129" s="19" t="str">
        <f t="shared" si="26"/>
        <v>-</v>
      </c>
      <c r="M129" s="105">
        <f aca="true" t="shared" si="29" ref="M129:O131">E129+I129</f>
        <v>0</v>
      </c>
      <c r="N129" s="115">
        <f t="shared" si="29"/>
        <v>41000</v>
      </c>
      <c r="O129" s="115">
        <f t="shared" si="29"/>
        <v>24347</v>
      </c>
      <c r="P129" s="128">
        <f t="shared" si="27"/>
        <v>59.38292682926829</v>
      </c>
    </row>
    <row r="130" spans="1:16" ht="32.25" customHeight="1">
      <c r="A130" s="8"/>
      <c r="B130" s="13"/>
      <c r="C130" s="14" t="s">
        <v>58</v>
      </c>
      <c r="D130" s="11" t="s">
        <v>60</v>
      </c>
      <c r="E130" s="114">
        <v>0</v>
      </c>
      <c r="F130" s="106">
        <v>40000</v>
      </c>
      <c r="G130" s="107">
        <v>23347</v>
      </c>
      <c r="H130" s="19">
        <f t="shared" si="25"/>
        <v>58.36750000000001</v>
      </c>
      <c r="I130" s="104">
        <v>0</v>
      </c>
      <c r="J130" s="104">
        <v>0</v>
      </c>
      <c r="K130" s="104">
        <v>0</v>
      </c>
      <c r="L130" s="19" t="str">
        <f t="shared" si="26"/>
        <v>-</v>
      </c>
      <c r="M130" s="105">
        <f t="shared" si="29"/>
        <v>0</v>
      </c>
      <c r="N130" s="104">
        <f t="shared" si="29"/>
        <v>40000</v>
      </c>
      <c r="O130" s="104">
        <f t="shared" si="29"/>
        <v>23347</v>
      </c>
      <c r="P130" s="21">
        <f t="shared" si="27"/>
        <v>58.36750000000001</v>
      </c>
    </row>
    <row r="131" spans="1:16" ht="48" customHeight="1" thickBot="1">
      <c r="A131" s="8"/>
      <c r="B131" s="9"/>
      <c r="C131" s="14" t="s">
        <v>68</v>
      </c>
      <c r="D131" s="15" t="s">
        <v>67</v>
      </c>
      <c r="E131" s="114">
        <v>0</v>
      </c>
      <c r="F131" s="106">
        <v>1000</v>
      </c>
      <c r="G131" s="107">
        <v>1000</v>
      </c>
      <c r="H131" s="102">
        <f t="shared" si="25"/>
        <v>100</v>
      </c>
      <c r="I131" s="106">
        <v>0</v>
      </c>
      <c r="J131" s="106">
        <v>0</v>
      </c>
      <c r="K131" s="106">
        <v>0</v>
      </c>
      <c r="L131" s="102" t="str">
        <f t="shared" si="26"/>
        <v>-</v>
      </c>
      <c r="M131" s="107">
        <f t="shared" si="29"/>
        <v>0</v>
      </c>
      <c r="N131" s="106">
        <f t="shared" si="29"/>
        <v>1000</v>
      </c>
      <c r="O131" s="106">
        <f t="shared" si="29"/>
        <v>1000</v>
      </c>
      <c r="P131" s="103">
        <f t="shared" si="27"/>
        <v>100</v>
      </c>
    </row>
    <row r="132" spans="1:16" s="120" customFormat="1" ht="16.5" thickBot="1">
      <c r="A132" s="121"/>
      <c r="B132" s="122"/>
      <c r="C132" s="123"/>
      <c r="D132" s="124" t="s">
        <v>23</v>
      </c>
      <c r="E132" s="125">
        <f>+E9+E12+E18+E28+E34+E41+E43+E50+E71+E73+E82+E89+E95+E110+E115+E121+E123+E129</f>
        <v>91883109</v>
      </c>
      <c r="F132" s="125">
        <f>+F9+F12+F18+F28+F34+F41+F43+F50+F71+F73+F82+F89+F95+F110+F115+F121+F123+F129</f>
        <v>99335850</v>
      </c>
      <c r="G132" s="125">
        <f>+G9+G12+G18+G28+G34+G41+G43+G50+G71+G73+G82+G89+G95+G110+G115+G121+G123+G129</f>
        <v>93283300</v>
      </c>
      <c r="H132" s="126">
        <f t="shared" si="25"/>
        <v>93.90698322911616</v>
      </c>
      <c r="I132" s="125">
        <f>+I9+I12+I18+I28+I34+I41+I43+I50+I71+I73+I82+I89+I95+I110+I115+I121+I123+I129</f>
        <v>43547374</v>
      </c>
      <c r="J132" s="125">
        <f>+J9+J12+J18+J28+J34+J41+J43+J50+J71+J73+J82+J89+J95+J110+J115+J121+J123+J129</f>
        <v>42320120</v>
      </c>
      <c r="K132" s="125">
        <f>+K9+K12+K18+K28+K34+K41+K43+K50+K71+K73+K82+K89+K95+K110+K115+K121+K123+K129</f>
        <v>40105688</v>
      </c>
      <c r="L132" s="126">
        <f t="shared" si="26"/>
        <v>94.76742504510857</v>
      </c>
      <c r="M132" s="125">
        <f>+M9+M12+M18+M28+M34+M41+M43+M50+M71+M73+M82+M89+M95+M110+M115+M121+M123+M129</f>
        <v>135430483</v>
      </c>
      <c r="N132" s="125">
        <f>+N9+N12+N18+N28+N34+N41+N43+N50+N71+N73+N82+N89+N95+N110+N115+N121+N123+N129</f>
        <v>141655970</v>
      </c>
      <c r="O132" s="125">
        <f>+O9+O12+O18+O28+O34+O41+O43+O50+O71+O73+O82+O89+O95+O110+O115+O121+O123+O129</f>
        <v>133388988</v>
      </c>
      <c r="P132" s="127">
        <f t="shared" si="27"/>
        <v>94.16404264500818</v>
      </c>
    </row>
    <row r="134" ht="15">
      <c r="F134" s="95"/>
    </row>
  </sheetData>
  <printOptions horizontalCentered="1"/>
  <pageMargins left="0.3937007874015748" right="0.3937007874015748" top="0.5905511811023623" bottom="0.5905511811023623" header="0.5118110236220472" footer="0.5118110236220472"/>
  <pageSetup fitToHeight="3" horizontalDpi="600" verticalDpi="600" orientation="landscape" paperSize="9" scale="43" r:id="rId1"/>
  <rowBreaks count="3" manualBreakCount="3">
    <brk id="39" max="15" man="1"/>
    <brk id="86" max="15" man="1"/>
    <brk id="12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Tarnobrzeg</dc:creator>
  <cp:keywords/>
  <dc:description/>
  <cp:lastModifiedBy>BF</cp:lastModifiedBy>
  <cp:lastPrinted>2008-03-10T11:54:47Z</cp:lastPrinted>
  <dcterms:created xsi:type="dcterms:W3CDTF">2002-03-06T12:26:48Z</dcterms:created>
  <dcterms:modified xsi:type="dcterms:W3CDTF">2008-03-19T10:22:16Z</dcterms:modified>
  <cp:category/>
  <cp:version/>
  <cp:contentType/>
  <cp:contentStatus/>
</cp:coreProperties>
</file>