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tabela 5" sheetId="1" r:id="rId1"/>
    <sheet name="tabela 7" sheetId="2" r:id="rId2"/>
  </sheets>
  <definedNames>
    <definedName name="_xlnm.Print_Area" localSheetId="0">'tabela 5'!$B$1:$F$128</definedName>
    <definedName name="_xlnm.Print_Area" localSheetId="1">'tabela 7'!$A$1:$F$119</definedName>
  </definedNames>
  <calcPr fullCalcOnLoad="1"/>
</workbook>
</file>

<file path=xl/comments2.xml><?xml version="1.0" encoding="utf-8"?>
<comments xmlns="http://schemas.openxmlformats.org/spreadsheetml/2006/main">
  <authors>
    <author>K.Walczyk</author>
  </authors>
  <commentList>
    <comment ref="D93" authorId="0">
      <text>
        <r>
          <rPr>
            <b/>
            <sz val="8"/>
            <rFont val="Tahoma"/>
            <family val="2"/>
          </rPr>
          <t>K.Walczyk:</t>
        </r>
        <r>
          <rPr>
            <sz val="8"/>
            <rFont val="Tahoma"/>
            <family val="2"/>
          </rPr>
          <t xml:space="preserve">
41 000 MOPR+33 400 Kłeczek</t>
        </r>
      </text>
    </comment>
  </commentList>
</comments>
</file>

<file path=xl/sharedStrings.xml><?xml version="1.0" encoding="utf-8"?>
<sst xmlns="http://schemas.openxmlformats.org/spreadsheetml/2006/main" count="221" uniqueCount="76">
  <si>
    <t>Dział</t>
  </si>
  <si>
    <t>Rozdział</t>
  </si>
  <si>
    <t>Wyszczególnienie</t>
  </si>
  <si>
    <t>GOSPODARKA MIESZKANIOWA</t>
  </si>
  <si>
    <t>DZIAŁALNOŚĆ USŁUGOWA</t>
  </si>
  <si>
    <t>Nadzór budowlany</t>
  </si>
  <si>
    <t>ADMINISTRACJA PUBLICZNA</t>
  </si>
  <si>
    <t>Urzędy wojewódzkie</t>
  </si>
  <si>
    <t>POMOC SPOŁECZNA</t>
  </si>
  <si>
    <t>Miasto</t>
  </si>
  <si>
    <t>Prace geodezyjne i kartograficzne (nieinwestycyjne)</t>
  </si>
  <si>
    <t>BEZPIECZEŃSTWO PUBLICZNE I OCHRONA PRZECIWPOŻAROWA</t>
  </si>
  <si>
    <t>Komendy powiatowe Państwowej Straży Pożarnej</t>
  </si>
  <si>
    <t>OCHRONA ZDROWIA</t>
  </si>
  <si>
    <t>Domy pomocy społecznej</t>
  </si>
  <si>
    <t>Ośrodki wsparcia</t>
  </si>
  <si>
    <t>Ośrodki pomocy społecznej</t>
  </si>
  <si>
    <t>POZOSTAŁE ZADANIA W ZAKRESIE POLITYKI SPOŁECZNEJ</t>
  </si>
  <si>
    <t>Gospodarka gruntami i nieruchomosciami</t>
  </si>
  <si>
    <t>a) wydatki bieżące</t>
  </si>
  <si>
    <t>Zespoły do spraw orzekania o niepełnosprawności</t>
  </si>
  <si>
    <t>010</t>
  </si>
  <si>
    <t>ROLNICTWO I ŁOWIECTWO</t>
  </si>
  <si>
    <t>Miasto na prawach powiatu</t>
  </si>
  <si>
    <t>URZĘDY NACZELNYCH ORGANÓW WŁADZY PAŃSTWOWEJ,                       KONTROLI I OCHRONY PRAWA ORAZ SĄDOWNICTWA</t>
  </si>
  <si>
    <t>OGÓŁEM</t>
  </si>
  <si>
    <t>01005</t>
  </si>
  <si>
    <t>Prace geodezyjno-urządzeniowe na potrzeby rolnictwa</t>
  </si>
  <si>
    <t>Usługi opiekuńcze i specjalistyczne usługi opiekuńcze</t>
  </si>
  <si>
    <t>Pozostała działalność</t>
  </si>
  <si>
    <t>Urzędy naczelnych organów władzy państwowej, kontroli i ochrony państwa</t>
  </si>
  <si>
    <t>b) wydatki majątkowe</t>
  </si>
  <si>
    <t>INFORMATYKA</t>
  </si>
  <si>
    <t>dotacje celowe otrzymane z budżetu państwa na inwestycje i zakupy inwestycyjne z zakresu administracji rządowej oraz inne zadania zlecone ustawami realizowane przez powiat</t>
  </si>
  <si>
    <t>dotacje celowe otrzymane z budżetu państwa na realizację własnych zadań bieżących gmin (związków gmin)</t>
  </si>
  <si>
    <t>dotacje celowe otrzymane z budżetu państwa na zadania bieżące realizowane przez powiat na podstawie porozumień z organami administracji rządowej</t>
  </si>
  <si>
    <t>OBRONA NARODOWA</t>
  </si>
  <si>
    <t>dotacje celowe otrzymane z budżetu państwa na realizację zadań bieżących z zakresu administracji rządowej oraz innych zadań zleconych gminie (związkom gmin) ustawami</t>
  </si>
  <si>
    <t>2110</t>
  </si>
  <si>
    <t>dotacje celowe otrzymane z budżetu państwa na zadania bieżące z zakresu administracji rządowej oraz inne zadania zlecone ustawami realizowane przez powiat</t>
  </si>
  <si>
    <t>6330</t>
  </si>
  <si>
    <t>2120</t>
  </si>
  <si>
    <t>2030</t>
  </si>
  <si>
    <t>dotacje celowe otrzymane z budżetu państwa na realizację bieżących zadań własnych powiatu</t>
  </si>
  <si>
    <t>Urzędy gmin (miast i miest na prawach powiatu)</t>
  </si>
  <si>
    <t>Kwalifikacja wojskowa</t>
  </si>
  <si>
    <t>Pozostałe wydatki obronne</t>
  </si>
  <si>
    <t>Zasiłki stałe</t>
  </si>
  <si>
    <t>dotacje celowe otrzymane z budżetu państwa na realizację inwestycji i zakupów inwestycyjnych własnych gmin (związków gmin)</t>
  </si>
  <si>
    <t>URZĘDY NACZELNYCH ORGANÓW WŁADZY PAŃSTWOWEJ KONTROLI I OCHRONY PRAWA ORAZ SĄDOWNICTWA</t>
  </si>
  <si>
    <t xml:space="preserve">OGÓŁEM </t>
  </si>
  <si>
    <t>-  wynagrodzenia i pochodne od wynagrodzeń</t>
  </si>
  <si>
    <t>Składki na ubezpieczenia zdrowotne opłacane za osoby pobierające na które świadczenia z pomocy społecznej oraz niektóre świadczenia rodzinne</t>
  </si>
  <si>
    <t>Świadczenia rodzinne oraz składki na ubezpieczenia emerytalne i rentowe z ubezpieczenia społecznego</t>
  </si>
  <si>
    <t>Składki na ubezpieczenia zdrowotne oraz swiadczenia dla osób nieobjętych obowiązkiem ubezpieczenia zdrowotnego</t>
  </si>
  <si>
    <t>-  świadczenia na rzecz osób fizycznych</t>
  </si>
  <si>
    <t xml:space="preserve"> - dochody bieżące</t>
  </si>
  <si>
    <t>Gospodarka gruntami i nieruchomościami</t>
  </si>
  <si>
    <t xml:space="preserve"> - dochody majątkowe</t>
  </si>
  <si>
    <t>Urzędy gmin (miast i miast na prawach powiatu)</t>
  </si>
  <si>
    <t>Składki na ubezpieczenie zdrowotne oraz świadczenia dla osób nieobjętych obowiązkiem ubezpieczenia zdrowotnego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</si>
  <si>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</si>
  <si>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</si>
  <si>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Zasiłki i pomoc w naturze oraz składniki na ubezpieczenia emerytalne i rentowe</t>
  </si>
  <si>
    <t>Wydatki związane z realizacją zadań zleconych z zakresu administracji rządowej i innych zleconych odrębnymi ustawami, zadań wykonywanych na mocy porozumień z organami administracji rządowej oraz na realizacje własnych zadań</t>
  </si>
  <si>
    <t>Dochody związane z realizacją zadań zleconych z zakresu administracji rządowej i innych zleconych odrębnymi ustawami, zadań wykonywanych na mocy porozumień z organami administracji rządowej oraz na realizacje własnych zadań</t>
  </si>
  <si>
    <t>urzędy naczelnych organów władzy państwowej, kontroli i ochrony prawa</t>
  </si>
  <si>
    <t>2010</t>
  </si>
  <si>
    <t>Składki na ubezpieczenie zdrowotne opłacane za osoby pobierające niektóre świadczenia z pomocy społecznej, niektóre świadczenia rodzinne oraz za osoby uczestniczące w zajęciach w centrum integracji społecznej</t>
  </si>
  <si>
    <t>-  wydatki jednostek budżetowych w tym:</t>
  </si>
  <si>
    <t xml:space="preserve">   wynagrodzenia i składki od nich naliczane</t>
  </si>
  <si>
    <t xml:space="preserve">   wydatki związane z realizacją zadań statutowych jednostek budżetowych</t>
  </si>
  <si>
    <t>-  dotacje na zadania bieżące w tym:</t>
  </si>
  <si>
    <t xml:space="preserve">   dotacje dla podmiotów nie zaliczanych do sektora finansów publicznych</t>
  </si>
  <si>
    <t>Tabela nr 5</t>
  </si>
  <si>
    <t>Tabela nr 7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</si>
</sst>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%"/>
    <numFmt numFmtId="172" formatCode="[$-415]d\ mmmm\ yyyy"/>
    <numFmt numFmtId="173" formatCode="0.000"/>
  </numFmts>
  <fonts count="47">
    <font>
      <sz val="10"/>
      <name val="Arial CE"/>
      <family val="0"/>
    </font>
    <font>
      <sz val="9.5"/>
      <name val="Arial CE"/>
      <family val="2"/>
    </font>
    <font>
      <b/>
      <sz val="9.5"/>
      <name val="Arial CE"/>
      <family val="2"/>
    </font>
    <font>
      <i/>
      <u val="single"/>
      <sz val="9.5"/>
      <name val="Arial CE"/>
      <family val="2"/>
    </font>
    <font>
      <b/>
      <sz val="8.5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9"/>
      <name val="Arial CE"/>
      <family val="2"/>
    </font>
    <font>
      <i/>
      <sz val="9.5"/>
      <name val="Arial CE"/>
      <family val="2"/>
    </font>
    <font>
      <b/>
      <sz val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8" fontId="2" fillId="0" borderId="10" xfId="42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68" fontId="2" fillId="0" borderId="0" xfId="42" applyNumberFormat="1" applyFont="1" applyAlignment="1">
      <alignment horizontal="center" vertical="center"/>
    </xf>
    <xf numFmtId="168" fontId="2" fillId="0" borderId="0" xfId="42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168" fontId="2" fillId="0" borderId="0" xfId="42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68" fontId="1" fillId="0" borderId="0" xfId="42" applyNumberFormat="1" applyFont="1" applyAlignment="1">
      <alignment horizontal="right"/>
    </xf>
    <xf numFmtId="168" fontId="1" fillId="0" borderId="0" xfId="0" applyNumberFormat="1" applyFont="1" applyAlignment="1">
      <alignment/>
    </xf>
    <xf numFmtId="49" fontId="6" fillId="0" borderId="12" xfId="42" applyNumberFormat="1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right" vertical="top"/>
    </xf>
    <xf numFmtId="3" fontId="1" fillId="0" borderId="15" xfId="42" applyNumberFormat="1" applyFont="1" applyBorder="1" applyAlignment="1">
      <alignment horizontal="right" vertical="center"/>
    </xf>
    <xf numFmtId="3" fontId="1" fillId="0" borderId="16" xfId="42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3" fontId="1" fillId="0" borderId="18" xfId="42" applyNumberFormat="1" applyFont="1" applyBorder="1" applyAlignment="1">
      <alignment horizontal="right" vertical="center"/>
    </xf>
    <xf numFmtId="3" fontId="1" fillId="0" borderId="19" xfId="42" applyNumberFormat="1" applyFont="1" applyBorder="1" applyAlignment="1">
      <alignment horizontal="right" vertical="center"/>
    </xf>
    <xf numFmtId="0" fontId="5" fillId="33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right" vertical="top"/>
    </xf>
    <xf numFmtId="0" fontId="2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49" fontId="8" fillId="34" borderId="23" xfId="0" applyNumberFormat="1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3" fontId="1" fillId="34" borderId="18" xfId="42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3" fontId="1" fillId="34" borderId="12" xfId="42" applyNumberFormat="1" applyFont="1" applyFill="1" applyBorder="1" applyAlignment="1">
      <alignment horizontal="right" vertical="center"/>
    </xf>
    <xf numFmtId="49" fontId="5" fillId="0" borderId="22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left" vertical="center" wrapText="1"/>
    </xf>
    <xf numFmtId="3" fontId="7" fillId="33" borderId="26" xfId="0" applyNumberFormat="1" applyFont="1" applyFill="1" applyBorder="1" applyAlignment="1">
      <alignment horizontal="right" vertical="top"/>
    </xf>
    <xf numFmtId="3" fontId="1" fillId="34" borderId="15" xfId="42" applyNumberFormat="1" applyFont="1" applyFill="1" applyBorder="1" applyAlignment="1">
      <alignment horizontal="right" vertical="center"/>
    </xf>
    <xf numFmtId="3" fontId="1" fillId="0" borderId="27" xfId="0" applyNumberFormat="1" applyFont="1" applyBorder="1" applyAlignment="1">
      <alignment/>
    </xf>
    <xf numFmtId="3" fontId="7" fillId="33" borderId="28" xfId="0" applyNumberFormat="1" applyFont="1" applyFill="1" applyBorder="1" applyAlignment="1">
      <alignment horizontal="right" vertical="top"/>
    </xf>
    <xf numFmtId="0" fontId="1" fillId="33" borderId="1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8" fontId="2" fillId="33" borderId="13" xfId="42" applyNumberFormat="1" applyFont="1" applyFill="1" applyBorder="1" applyAlignment="1">
      <alignment horizontal="center" vertical="center"/>
    </xf>
    <xf numFmtId="3" fontId="2" fillId="33" borderId="14" xfId="42" applyNumberFormat="1" applyFont="1" applyFill="1" applyBorder="1" applyAlignment="1">
      <alignment horizontal="right" vertical="center"/>
    </xf>
    <xf numFmtId="3" fontId="1" fillId="34" borderId="27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right" vertical="top"/>
    </xf>
    <xf numFmtId="3" fontId="1" fillId="34" borderId="18" xfId="42" applyNumberFormat="1" applyFont="1" applyFill="1" applyBorder="1" applyAlignment="1">
      <alignment horizontal="right" vertical="center"/>
    </xf>
    <xf numFmtId="3" fontId="1" fillId="34" borderId="15" xfId="42" applyNumberFormat="1" applyFont="1" applyFill="1" applyBorder="1" applyAlignment="1">
      <alignment horizontal="right" vertical="center"/>
    </xf>
    <xf numFmtId="3" fontId="1" fillId="34" borderId="12" xfId="42" applyNumberFormat="1" applyFont="1" applyFill="1" applyBorder="1" applyAlignment="1">
      <alignment horizontal="right" vertical="center"/>
    </xf>
    <xf numFmtId="3" fontId="1" fillId="34" borderId="10" xfId="42" applyNumberFormat="1" applyFont="1" applyFill="1" applyBorder="1" applyAlignment="1">
      <alignment horizontal="right" vertical="center"/>
    </xf>
    <xf numFmtId="0" fontId="8" fillId="34" borderId="21" xfId="0" applyFont="1" applyFill="1" applyBorder="1" applyAlignment="1">
      <alignment horizontal="center" vertical="center"/>
    </xf>
    <xf numFmtId="49" fontId="2" fillId="33" borderId="14" xfId="42" applyNumberFormat="1" applyFont="1" applyFill="1" applyBorder="1" applyAlignment="1">
      <alignment horizontal="center" vertical="center"/>
    </xf>
    <xf numFmtId="168" fontId="2" fillId="33" borderId="26" xfId="42" applyNumberFormat="1" applyFont="1" applyFill="1" applyBorder="1" applyAlignment="1">
      <alignment horizontal="center" vertical="center"/>
    </xf>
    <xf numFmtId="168" fontId="2" fillId="33" borderId="30" xfId="42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left"/>
    </xf>
    <xf numFmtId="168" fontId="2" fillId="0" borderId="32" xfId="42" applyNumberFormat="1" applyFont="1" applyFill="1" applyBorder="1" applyAlignment="1">
      <alignment horizontal="center" vertical="center"/>
    </xf>
    <xf numFmtId="168" fontId="2" fillId="0" borderId="33" xfId="42" applyNumberFormat="1" applyFont="1" applyFill="1" applyBorder="1" applyAlignment="1">
      <alignment horizontal="center" vertical="center"/>
    </xf>
    <xf numFmtId="168" fontId="2" fillId="0" borderId="34" xfId="42" applyNumberFormat="1" applyFont="1" applyFill="1" applyBorder="1" applyAlignment="1">
      <alignment horizontal="center" vertical="center"/>
    </xf>
    <xf numFmtId="168" fontId="2" fillId="0" borderId="35" xfId="42" applyNumberFormat="1" applyFont="1" applyFill="1" applyBorder="1" applyAlignment="1">
      <alignment horizontal="center" vertical="center"/>
    </xf>
    <xf numFmtId="168" fontId="2" fillId="0" borderId="30" xfId="42" applyNumberFormat="1" applyFont="1" applyFill="1" applyBorder="1" applyAlignment="1">
      <alignment horizontal="center" vertical="center"/>
    </xf>
    <xf numFmtId="168" fontId="2" fillId="33" borderId="35" xfId="42" applyNumberFormat="1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168" fontId="2" fillId="0" borderId="26" xfId="42" applyNumberFormat="1" applyFont="1" applyFill="1" applyBorder="1" applyAlignment="1">
      <alignment horizontal="center" vertical="center"/>
    </xf>
    <xf numFmtId="168" fontId="2" fillId="0" borderId="15" xfId="42" applyNumberFormat="1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168" fontId="2" fillId="0" borderId="37" xfId="42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168" fontId="2" fillId="33" borderId="40" xfId="42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/>
    </xf>
    <xf numFmtId="0" fontId="5" fillId="0" borderId="32" xfId="0" applyFont="1" applyFill="1" applyBorder="1" applyAlignment="1">
      <alignment/>
    </xf>
    <xf numFmtId="0" fontId="2" fillId="33" borderId="35" xfId="0" applyFont="1" applyFill="1" applyBorder="1" applyAlignment="1">
      <alignment horizontal="center"/>
    </xf>
    <xf numFmtId="168" fontId="2" fillId="33" borderId="41" xfId="42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8" fillId="34" borderId="2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34" xfId="0" applyFont="1" applyBorder="1" applyAlignment="1">
      <alignment/>
    </xf>
    <xf numFmtId="49" fontId="6" fillId="0" borderId="17" xfId="42" applyNumberFormat="1" applyFont="1" applyBorder="1" applyAlignment="1">
      <alignment vertical="center"/>
    </xf>
    <xf numFmtId="49" fontId="6" fillId="0" borderId="42" xfId="42" applyNumberFormat="1" applyFont="1" applyBorder="1" applyAlignment="1">
      <alignment vertical="center"/>
    </xf>
    <xf numFmtId="0" fontId="1" fillId="0" borderId="43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49" fontId="5" fillId="0" borderId="22" xfId="0" applyNumberFormat="1" applyFont="1" applyFill="1" applyBorder="1" applyAlignment="1">
      <alignment horizontal="center" vertical="top"/>
    </xf>
    <xf numFmtId="0" fontId="7" fillId="0" borderId="3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168" fontId="2" fillId="0" borderId="29" xfId="42" applyNumberFormat="1" applyFont="1" applyFill="1" applyBorder="1" applyAlignment="1">
      <alignment horizontal="center" vertical="center"/>
    </xf>
    <xf numFmtId="168" fontId="2" fillId="33" borderId="44" xfId="42" applyNumberFormat="1" applyFont="1" applyFill="1" applyBorder="1" applyAlignment="1">
      <alignment horizontal="center" vertical="center"/>
    </xf>
    <xf numFmtId="168" fontId="2" fillId="0" borderId="28" xfId="42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right" vertical="top"/>
    </xf>
    <xf numFmtId="3" fontId="5" fillId="0" borderId="10" xfId="0" applyNumberFormat="1" applyFont="1" applyFill="1" applyBorder="1" applyAlignment="1">
      <alignment horizontal="right" vertical="top"/>
    </xf>
    <xf numFmtId="3" fontId="5" fillId="0" borderId="27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5" fillId="0" borderId="45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top"/>
    </xf>
    <xf numFmtId="0" fontId="5" fillId="0" borderId="16" xfId="0" applyFont="1" applyFill="1" applyBorder="1" applyAlignment="1">
      <alignment horizontal="left" vertical="center" wrapText="1"/>
    </xf>
    <xf numFmtId="3" fontId="5" fillId="0" borderId="18" xfId="0" applyNumberFormat="1" applyFont="1" applyFill="1" applyBorder="1" applyAlignment="1">
      <alignment horizontal="right" vertical="top"/>
    </xf>
    <xf numFmtId="3" fontId="5" fillId="0" borderId="46" xfId="0" applyNumberFormat="1" applyFont="1" applyFill="1" applyBorder="1" applyAlignment="1">
      <alignment horizontal="right" vertical="top"/>
    </xf>
    <xf numFmtId="0" fontId="5" fillId="0" borderId="45" xfId="0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right" vertical="top"/>
    </xf>
    <xf numFmtId="3" fontId="5" fillId="0" borderId="38" xfId="0" applyNumberFormat="1" applyFont="1" applyFill="1" applyBorder="1" applyAlignment="1">
      <alignment horizontal="right" vertical="top"/>
    </xf>
    <xf numFmtId="3" fontId="5" fillId="0" borderId="47" xfId="0" applyNumberFormat="1" applyFont="1" applyFill="1" applyBorder="1" applyAlignment="1">
      <alignment horizontal="right" vertical="top"/>
    </xf>
    <xf numFmtId="0" fontId="5" fillId="0" borderId="48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top"/>
    </xf>
    <xf numFmtId="3" fontId="5" fillId="0" borderId="36" xfId="0" applyNumberFormat="1" applyFont="1" applyFill="1" applyBorder="1" applyAlignment="1">
      <alignment horizontal="right" vertical="top"/>
    </xf>
    <xf numFmtId="3" fontId="5" fillId="0" borderId="40" xfId="0" applyNumberFormat="1" applyFont="1" applyFill="1" applyBorder="1" applyAlignment="1">
      <alignment horizontal="right" vertical="top"/>
    </xf>
    <xf numFmtId="3" fontId="5" fillId="0" borderId="44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left" vertical="center" wrapText="1"/>
    </xf>
    <xf numFmtId="3" fontId="2" fillId="33" borderId="28" xfId="0" applyNumberFormat="1" applyFont="1" applyFill="1" applyBorder="1" applyAlignment="1">
      <alignment/>
    </xf>
    <xf numFmtId="0" fontId="5" fillId="0" borderId="4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/>
    </xf>
    <xf numFmtId="0" fontId="5" fillId="0" borderId="36" xfId="0" applyFont="1" applyFill="1" applyBorder="1" applyAlignment="1">
      <alignment vertical="top"/>
    </xf>
    <xf numFmtId="3" fontId="1" fillId="34" borderId="10" xfId="42" applyNumberFormat="1" applyFont="1" applyFill="1" applyBorder="1" applyAlignment="1">
      <alignment horizontal="right" vertical="center"/>
    </xf>
    <xf numFmtId="3" fontId="1" fillId="34" borderId="27" xfId="0" applyNumberFormat="1" applyFont="1" applyFill="1" applyBorder="1" applyAlignment="1">
      <alignment/>
    </xf>
    <xf numFmtId="168" fontId="2" fillId="0" borderId="38" xfId="42" applyNumberFormat="1" applyFont="1" applyFill="1" applyBorder="1" applyAlignment="1">
      <alignment horizontal="center" vertical="center"/>
    </xf>
    <xf numFmtId="168" fontId="2" fillId="0" borderId="45" xfId="42" applyNumberFormat="1" applyFont="1" applyFill="1" applyBorder="1" applyAlignment="1">
      <alignment horizontal="center" vertical="center"/>
    </xf>
    <xf numFmtId="168" fontId="2" fillId="0" borderId="50" xfId="42" applyNumberFormat="1" applyFont="1" applyFill="1" applyBorder="1" applyAlignment="1">
      <alignment horizontal="center" vertical="center"/>
    </xf>
    <xf numFmtId="168" fontId="2" fillId="0" borderId="51" xfId="42" applyNumberFormat="1" applyFont="1" applyFill="1" applyBorder="1" applyAlignment="1">
      <alignment horizontal="center" vertical="center"/>
    </xf>
    <xf numFmtId="168" fontId="2" fillId="0" borderId="52" xfId="42" applyNumberFormat="1" applyFont="1" applyFill="1" applyBorder="1" applyAlignment="1">
      <alignment horizontal="center" vertical="center"/>
    </xf>
    <xf numFmtId="168" fontId="2" fillId="0" borderId="16" xfId="42" applyNumberFormat="1" applyFont="1" applyFill="1" applyBorder="1" applyAlignment="1">
      <alignment horizontal="center" vertical="center"/>
    </xf>
    <xf numFmtId="168" fontId="2" fillId="0" borderId="43" xfId="42" applyNumberFormat="1" applyFont="1" applyFill="1" applyBorder="1" applyAlignment="1">
      <alignment horizontal="center" vertical="center"/>
    </xf>
    <xf numFmtId="168" fontId="2" fillId="0" borderId="53" xfId="42" applyNumberFormat="1" applyFont="1" applyFill="1" applyBorder="1" applyAlignment="1">
      <alignment horizontal="center" vertical="center"/>
    </xf>
    <xf numFmtId="168" fontId="2" fillId="0" borderId="10" xfId="42" applyNumberFormat="1" applyFont="1" applyFill="1" applyBorder="1" applyAlignment="1">
      <alignment horizontal="center" vertical="center"/>
    </xf>
    <xf numFmtId="168" fontId="2" fillId="0" borderId="54" xfId="42" applyNumberFormat="1" applyFont="1" applyFill="1" applyBorder="1" applyAlignment="1">
      <alignment horizontal="center" vertical="center"/>
    </xf>
    <xf numFmtId="168" fontId="2" fillId="0" borderId="55" xfId="42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1" fillId="0" borderId="12" xfId="42" applyNumberFormat="1" applyFont="1" applyFill="1" applyBorder="1" applyAlignment="1">
      <alignment horizontal="right" vertical="center"/>
    </xf>
    <xf numFmtId="3" fontId="1" fillId="0" borderId="10" xfId="42" applyNumberFormat="1" applyFont="1" applyFill="1" applyBorder="1" applyAlignment="1">
      <alignment horizontal="right" vertical="center"/>
    </xf>
    <xf numFmtId="3" fontId="1" fillId="0" borderId="27" xfId="0" applyNumberFormat="1" applyFont="1" applyFill="1" applyBorder="1" applyAlignment="1">
      <alignment/>
    </xf>
    <xf numFmtId="3" fontId="1" fillId="0" borderId="11" xfId="42" applyNumberFormat="1" applyFont="1" applyFill="1" applyBorder="1" applyAlignment="1">
      <alignment horizontal="right" vertical="center"/>
    </xf>
    <xf numFmtId="3" fontId="1" fillId="0" borderId="47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right" vertical="top"/>
    </xf>
    <xf numFmtId="3" fontId="5" fillId="0" borderId="16" xfId="0" applyNumberFormat="1" applyFont="1" applyFill="1" applyBorder="1" applyAlignment="1">
      <alignment horizontal="right" vertical="top"/>
    </xf>
    <xf numFmtId="3" fontId="5" fillId="0" borderId="55" xfId="0" applyNumberFormat="1" applyFont="1" applyFill="1" applyBorder="1" applyAlignment="1">
      <alignment horizontal="right" vertical="top"/>
    </xf>
    <xf numFmtId="0" fontId="5" fillId="0" borderId="15" xfId="0" applyFont="1" applyFill="1" applyBorder="1" applyAlignment="1">
      <alignment horizontal="left"/>
    </xf>
    <xf numFmtId="0" fontId="2" fillId="0" borderId="56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11" xfId="42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49" fontId="6" fillId="0" borderId="19" xfId="42" applyNumberFormat="1" applyFont="1" applyBorder="1" applyAlignment="1">
      <alignment horizontal="center" vertical="center"/>
    </xf>
    <xf numFmtId="49" fontId="6" fillId="0" borderId="18" xfId="42" applyNumberFormat="1" applyFont="1" applyBorder="1" applyAlignment="1">
      <alignment horizontal="center" vertical="center"/>
    </xf>
    <xf numFmtId="49" fontId="6" fillId="0" borderId="22" xfId="42" applyNumberFormat="1" applyFont="1" applyBorder="1" applyAlignment="1">
      <alignment horizontal="center" vertical="center"/>
    </xf>
    <xf numFmtId="49" fontId="6" fillId="0" borderId="57" xfId="42" applyNumberFormat="1" applyFont="1" applyBorder="1" applyAlignment="1">
      <alignment horizontal="center" vertical="center"/>
    </xf>
    <xf numFmtId="49" fontId="6" fillId="0" borderId="12" xfId="42" applyNumberFormat="1" applyFont="1" applyBorder="1" applyAlignment="1">
      <alignment horizontal="center" vertical="center"/>
    </xf>
    <xf numFmtId="49" fontId="6" fillId="0" borderId="39" xfId="42" applyNumberFormat="1" applyFont="1" applyBorder="1" applyAlignment="1">
      <alignment horizontal="center" vertical="center"/>
    </xf>
    <xf numFmtId="49" fontId="6" fillId="0" borderId="36" xfId="42" applyNumberFormat="1" applyFont="1" applyBorder="1" applyAlignment="1">
      <alignment horizontal="center" vertical="center"/>
    </xf>
    <xf numFmtId="168" fontId="2" fillId="0" borderId="38" xfId="42" applyNumberFormat="1" applyFont="1" applyFill="1" applyBorder="1" applyAlignment="1">
      <alignment horizontal="center" vertical="center"/>
    </xf>
    <xf numFmtId="168" fontId="2" fillId="0" borderId="50" xfId="42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8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top" wrapText="1"/>
    </xf>
    <xf numFmtId="168" fontId="2" fillId="0" borderId="58" xfId="42" applyNumberFormat="1" applyFont="1" applyBorder="1" applyAlignment="1">
      <alignment horizontal="center" vertical="center" wrapText="1"/>
    </xf>
    <xf numFmtId="168" fontId="2" fillId="0" borderId="38" xfId="42" applyNumberFormat="1" applyFont="1" applyBorder="1" applyAlignment="1">
      <alignment horizontal="center" vertical="center" wrapText="1"/>
    </xf>
    <xf numFmtId="168" fontId="2" fillId="0" borderId="16" xfId="42" applyNumberFormat="1" applyFont="1" applyFill="1" applyBorder="1" applyAlignment="1">
      <alignment horizontal="center" vertical="center"/>
    </xf>
    <xf numFmtId="168" fontId="2" fillId="0" borderId="15" xfId="42" applyNumberFormat="1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68" fontId="2" fillId="0" borderId="51" xfId="42" applyNumberFormat="1" applyFont="1" applyBorder="1" applyAlignment="1">
      <alignment horizontal="center" vertical="center"/>
    </xf>
    <xf numFmtId="168" fontId="2" fillId="0" borderId="52" xfId="42" applyNumberFormat="1" applyFont="1" applyFill="1" applyBorder="1" applyAlignment="1">
      <alignment horizontal="center" vertical="center"/>
    </xf>
    <xf numFmtId="168" fontId="2" fillId="0" borderId="50" xfId="42" applyNumberFormat="1" applyFont="1" applyFill="1" applyBorder="1" applyAlignment="1">
      <alignment horizontal="center" vertical="center"/>
    </xf>
    <xf numFmtId="168" fontId="2" fillId="0" borderId="37" xfId="42" applyNumberFormat="1" applyFont="1" applyBorder="1" applyAlignment="1">
      <alignment horizontal="center" vertical="center"/>
    </xf>
    <xf numFmtId="168" fontId="2" fillId="0" borderId="16" xfId="42" applyNumberFormat="1" applyFont="1" applyBorder="1" applyAlignment="1">
      <alignment horizontal="center" vertical="center"/>
    </xf>
    <xf numFmtId="49" fontId="2" fillId="0" borderId="39" xfId="42" applyNumberFormat="1" applyFont="1" applyFill="1" applyBorder="1" applyAlignment="1">
      <alignment horizontal="center" vertical="center"/>
    </xf>
    <xf numFmtId="49" fontId="2" fillId="0" borderId="11" xfId="42" applyNumberFormat="1" applyFont="1" applyFill="1" applyBorder="1" applyAlignment="1">
      <alignment horizontal="center" vertical="center"/>
    </xf>
    <xf numFmtId="49" fontId="2" fillId="0" borderId="36" xfId="42" applyNumberFormat="1" applyFont="1" applyFill="1" applyBorder="1" applyAlignment="1">
      <alignment horizontal="center" vertical="center"/>
    </xf>
    <xf numFmtId="168" fontId="2" fillId="0" borderId="51" xfId="42" applyNumberFormat="1" applyFont="1" applyFill="1" applyBorder="1" applyAlignment="1">
      <alignment horizontal="center" vertical="center"/>
    </xf>
    <xf numFmtId="168" fontId="2" fillId="0" borderId="38" xfId="42" applyNumberFormat="1" applyFont="1" applyBorder="1" applyAlignment="1">
      <alignment horizontal="center" vertical="center"/>
    </xf>
    <xf numFmtId="49" fontId="2" fillId="0" borderId="59" xfId="42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68" fontId="2" fillId="0" borderId="41" xfId="42" applyNumberFormat="1" applyFont="1" applyFill="1" applyBorder="1" applyAlignment="1">
      <alignment horizontal="center" vertical="center"/>
    </xf>
    <xf numFmtId="168" fontId="2" fillId="0" borderId="40" xfId="42" applyNumberFormat="1" applyFont="1" applyFill="1" applyBorder="1" applyAlignment="1">
      <alignment horizontal="center" vertical="center"/>
    </xf>
    <xf numFmtId="168" fontId="2" fillId="0" borderId="15" xfId="42" applyNumberFormat="1" applyFont="1" applyBorder="1" applyAlignment="1">
      <alignment horizontal="center" vertical="center"/>
    </xf>
    <xf numFmtId="168" fontId="2" fillId="0" borderId="40" xfId="42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left" wrapText="1"/>
    </xf>
    <xf numFmtId="0" fontId="1" fillId="0" borderId="1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9" fontId="6" fillId="0" borderId="60" xfId="42" applyNumberFormat="1" applyFont="1" applyBorder="1" applyAlignment="1">
      <alignment horizontal="center" vertical="center"/>
    </xf>
    <xf numFmtId="49" fontId="6" fillId="0" borderId="42" xfId="42" applyNumberFormat="1" applyFont="1" applyBorder="1" applyAlignment="1">
      <alignment horizontal="center" vertical="center"/>
    </xf>
    <xf numFmtId="49" fontId="6" fillId="0" borderId="24" xfId="42" applyNumberFormat="1" applyFont="1" applyBorder="1" applyAlignment="1">
      <alignment horizontal="center" vertical="center"/>
    </xf>
    <xf numFmtId="49" fontId="2" fillId="0" borderId="56" xfId="42" applyNumberFormat="1" applyFont="1" applyFill="1" applyBorder="1" applyAlignment="1">
      <alignment horizontal="center" vertical="center"/>
    </xf>
    <xf numFmtId="49" fontId="2" fillId="0" borderId="61" xfId="42" applyNumberFormat="1" applyFont="1" applyFill="1" applyBorder="1" applyAlignment="1">
      <alignment horizontal="center" vertical="center"/>
    </xf>
    <xf numFmtId="49" fontId="6" fillId="0" borderId="59" xfId="42" applyNumberFormat="1" applyFont="1" applyBorder="1" applyAlignment="1">
      <alignment horizontal="center" vertical="center"/>
    </xf>
    <xf numFmtId="49" fontId="6" fillId="0" borderId="56" xfId="42" applyNumberFormat="1" applyFont="1" applyBorder="1" applyAlignment="1">
      <alignment horizontal="center" vertical="center"/>
    </xf>
    <xf numFmtId="49" fontId="6" fillId="0" borderId="61" xfId="42" applyNumberFormat="1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68" fontId="2" fillId="0" borderId="52" xfId="42" applyNumberFormat="1" applyFont="1" applyBorder="1" applyAlignment="1">
      <alignment horizontal="center" vertical="center"/>
    </xf>
    <xf numFmtId="168" fontId="2" fillId="0" borderId="41" xfId="42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68" fontId="2" fillId="0" borderId="62" xfId="42" applyNumberFormat="1" applyFont="1" applyBorder="1" applyAlignment="1">
      <alignment horizontal="center" vertical="center" wrapText="1"/>
    </xf>
    <xf numFmtId="168" fontId="2" fillId="0" borderId="45" xfId="42" applyNumberFormat="1" applyFont="1" applyBorder="1" applyAlignment="1">
      <alignment horizontal="center" vertical="center" wrapText="1"/>
    </xf>
    <xf numFmtId="168" fontId="2" fillId="0" borderId="45" xfId="42" applyNumberFormat="1" applyFont="1" applyFill="1" applyBorder="1" applyAlignment="1">
      <alignment horizontal="center" vertical="center"/>
    </xf>
    <xf numFmtId="168" fontId="2" fillId="0" borderId="45" xfId="42" applyNumberFormat="1" applyFont="1" applyBorder="1" applyAlignment="1">
      <alignment horizontal="center" vertical="center"/>
    </xf>
    <xf numFmtId="168" fontId="2" fillId="0" borderId="43" xfId="42" applyNumberFormat="1" applyFont="1" applyBorder="1" applyAlignment="1">
      <alignment horizontal="center" vertical="center"/>
    </xf>
    <xf numFmtId="168" fontId="2" fillId="0" borderId="49" xfId="42" applyNumberFormat="1" applyFont="1" applyBorder="1" applyAlignment="1">
      <alignment horizontal="center" vertical="center"/>
    </xf>
    <xf numFmtId="168" fontId="2" fillId="0" borderId="34" xfId="42" applyNumberFormat="1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168" fontId="2" fillId="0" borderId="34" xfId="42" applyNumberFormat="1" applyFont="1" applyFill="1" applyBorder="1" applyAlignment="1">
      <alignment horizontal="center" vertical="center"/>
    </xf>
    <xf numFmtId="168" fontId="2" fillId="0" borderId="43" xfId="42" applyNumberFormat="1" applyFont="1" applyFill="1" applyBorder="1" applyAlignment="1">
      <alignment horizontal="center" vertical="center"/>
    </xf>
    <xf numFmtId="168" fontId="2" fillId="0" borderId="55" xfId="42" applyNumberFormat="1" applyFont="1" applyFill="1" applyBorder="1" applyAlignment="1">
      <alignment horizontal="center" vertical="center"/>
    </xf>
    <xf numFmtId="168" fontId="2" fillId="0" borderId="47" xfId="42" applyNumberFormat="1" applyFont="1" applyFill="1" applyBorder="1" applyAlignment="1">
      <alignment horizontal="center" vertical="center"/>
    </xf>
    <xf numFmtId="168" fontId="2" fillId="0" borderId="44" xfId="42" applyNumberFormat="1" applyFont="1" applyFill="1" applyBorder="1" applyAlignment="1">
      <alignment horizontal="center" vertical="center"/>
    </xf>
    <xf numFmtId="3" fontId="1" fillId="34" borderId="55" xfId="0" applyNumberFormat="1" applyFont="1" applyFill="1" applyBorder="1" applyAlignment="1">
      <alignment horizontal="right" vertical="center"/>
    </xf>
    <xf numFmtId="3" fontId="1" fillId="34" borderId="46" xfId="0" applyNumberFormat="1" applyFont="1" applyFill="1" applyBorder="1" applyAlignment="1">
      <alignment horizontal="right" vertical="center"/>
    </xf>
    <xf numFmtId="3" fontId="1" fillId="34" borderId="16" xfId="42" applyNumberFormat="1" applyFont="1" applyFill="1" applyBorder="1" applyAlignment="1">
      <alignment horizontal="right" vertical="center"/>
    </xf>
    <xf numFmtId="3" fontId="1" fillId="34" borderId="15" xfId="42" applyNumberFormat="1" applyFont="1" applyFill="1" applyBorder="1" applyAlignment="1">
      <alignment horizontal="right" vertical="center"/>
    </xf>
    <xf numFmtId="0" fontId="8" fillId="34" borderId="17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60" xfId="0" applyFont="1" applyFill="1" applyBorder="1" applyAlignment="1">
      <alignment horizontal="center" vertical="center" wrapText="1"/>
    </xf>
    <xf numFmtId="3" fontId="1" fillId="34" borderId="63" xfId="0" applyNumberFormat="1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3" fontId="7" fillId="33" borderId="63" xfId="0" applyNumberFormat="1" applyFont="1" applyFill="1" applyBorder="1" applyAlignment="1">
      <alignment horizontal="right" vertical="center"/>
    </xf>
    <xf numFmtId="3" fontId="7" fillId="33" borderId="44" xfId="0" applyNumberFormat="1" applyFont="1" applyFill="1" applyBorder="1" applyAlignment="1">
      <alignment horizontal="right" vertical="center"/>
    </xf>
    <xf numFmtId="3" fontId="1" fillId="34" borderId="19" xfId="42" applyNumberFormat="1" applyFont="1" applyFill="1" applyBorder="1" applyAlignment="1">
      <alignment horizontal="right" vertical="center"/>
    </xf>
    <xf numFmtId="3" fontId="1" fillId="34" borderId="18" xfId="42" applyNumberFormat="1" applyFont="1" applyFill="1" applyBorder="1" applyAlignment="1">
      <alignment horizontal="right" vertical="center"/>
    </xf>
    <xf numFmtId="3" fontId="7" fillId="33" borderId="58" xfId="0" applyNumberFormat="1" applyFont="1" applyFill="1" applyBorder="1" applyAlignment="1">
      <alignment horizontal="right" vertical="center"/>
    </xf>
    <xf numFmtId="3" fontId="7" fillId="33" borderId="40" xfId="0" applyNumberFormat="1" applyFont="1" applyFill="1" applyBorder="1" applyAlignment="1">
      <alignment horizontal="right" vertical="center"/>
    </xf>
    <xf numFmtId="3" fontId="1" fillId="34" borderId="58" xfId="42" applyNumberFormat="1" applyFont="1" applyFill="1" applyBorder="1" applyAlignment="1">
      <alignment horizontal="right" vertical="center"/>
    </xf>
    <xf numFmtId="3" fontId="1" fillId="34" borderId="39" xfId="42" applyNumberFormat="1" applyFont="1" applyFill="1" applyBorder="1" applyAlignment="1">
      <alignment horizontal="right" vertical="center"/>
    </xf>
    <xf numFmtId="0" fontId="1" fillId="0" borderId="4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top"/>
    </xf>
    <xf numFmtId="0" fontId="4" fillId="0" borderId="6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68" fontId="2" fillId="0" borderId="39" xfId="42" applyNumberFormat="1" applyFont="1" applyBorder="1" applyAlignment="1">
      <alignment horizontal="center" vertical="center" wrapText="1"/>
    </xf>
    <xf numFmtId="168" fontId="2" fillId="0" borderId="11" xfId="42" applyNumberFormat="1" applyFont="1" applyBorder="1" applyAlignment="1">
      <alignment horizontal="center" vertical="center" wrapText="1"/>
    </xf>
    <xf numFmtId="49" fontId="7" fillId="33" borderId="39" xfId="0" applyNumberFormat="1" applyFont="1" applyFill="1" applyBorder="1" applyAlignment="1">
      <alignment horizontal="center" vertical="top"/>
    </xf>
    <xf numFmtId="49" fontId="7" fillId="33" borderId="36" xfId="0" applyNumberFormat="1" applyFont="1" applyFill="1" applyBorder="1" applyAlignment="1">
      <alignment horizontal="center" vertical="top"/>
    </xf>
    <xf numFmtId="0" fontId="5" fillId="33" borderId="64" xfId="0" applyFont="1" applyFill="1" applyBorder="1" applyAlignment="1">
      <alignment horizontal="center"/>
    </xf>
    <xf numFmtId="0" fontId="5" fillId="33" borderId="65" xfId="0" applyFont="1" applyFill="1" applyBorder="1" applyAlignment="1">
      <alignment horizontal="center"/>
    </xf>
    <xf numFmtId="0" fontId="7" fillId="33" borderId="60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3" fontId="1" fillId="34" borderId="11" xfId="42" applyNumberFormat="1" applyFont="1" applyFill="1" applyBorder="1" applyAlignment="1">
      <alignment horizontal="right" vertical="center"/>
    </xf>
    <xf numFmtId="3" fontId="1" fillId="34" borderId="38" xfId="42" applyNumberFormat="1" applyFont="1" applyFill="1" applyBorder="1" applyAlignment="1">
      <alignment horizontal="right" vertical="center"/>
    </xf>
    <xf numFmtId="3" fontId="7" fillId="33" borderId="39" xfId="0" applyNumberFormat="1" applyFont="1" applyFill="1" applyBorder="1" applyAlignment="1">
      <alignment horizontal="right" vertical="center"/>
    </xf>
    <xf numFmtId="3" fontId="7" fillId="33" borderId="36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62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B1">
      <selection activeCell="B146" sqref="A146:IV1962"/>
    </sheetView>
  </sheetViews>
  <sheetFormatPr defaultColWidth="9.00390625" defaultRowHeight="12.75"/>
  <cols>
    <col min="1" max="1" width="9.125" style="3" hidden="1" customWidth="1"/>
    <col min="2" max="2" width="6.125" style="7" customWidth="1"/>
    <col min="3" max="3" width="63.25390625" style="2" customWidth="1"/>
    <col min="4" max="4" width="13.125" style="5" customWidth="1"/>
    <col min="5" max="5" width="12.375" style="8" customWidth="1"/>
    <col min="6" max="6" width="13.375" style="3" customWidth="1"/>
    <col min="7" max="7" width="13.625" style="3" customWidth="1"/>
    <col min="8" max="8" width="13.375" style="3" bestFit="1" customWidth="1"/>
    <col min="9" max="16384" width="9.125" style="3" customWidth="1"/>
  </cols>
  <sheetData>
    <row r="1" spans="2:5" ht="12.75">
      <c r="B1" s="1"/>
      <c r="C1" s="3"/>
      <c r="D1" s="9"/>
      <c r="E1" s="4" t="s">
        <v>74</v>
      </c>
    </row>
    <row r="2" spans="2:5" ht="12.75">
      <c r="B2" s="1"/>
      <c r="C2" s="3"/>
      <c r="D2" s="210"/>
      <c r="E2" s="210"/>
    </row>
    <row r="3" spans="2:12" ht="18" customHeight="1">
      <c r="B3" s="188" t="s">
        <v>65</v>
      </c>
      <c r="C3" s="188"/>
      <c r="D3" s="188"/>
      <c r="E3" s="188"/>
      <c r="G3" s="108"/>
      <c r="H3" s="108"/>
      <c r="I3" s="108"/>
      <c r="J3" s="108"/>
      <c r="K3" s="108"/>
      <c r="L3" s="108"/>
    </row>
    <row r="4" spans="2:12" ht="18" customHeight="1">
      <c r="B4" s="188"/>
      <c r="C4" s="188"/>
      <c r="D4" s="188"/>
      <c r="E4" s="188"/>
      <c r="G4" s="108"/>
      <c r="H4" s="108"/>
      <c r="I4" s="108"/>
      <c r="J4" s="108"/>
      <c r="K4" s="108"/>
      <c r="L4" s="108"/>
    </row>
    <row r="5" spans="2:12" ht="18" customHeight="1">
      <c r="B5" s="188"/>
      <c r="C5" s="188"/>
      <c r="D5" s="188"/>
      <c r="E5" s="188"/>
      <c r="G5" s="108"/>
      <c r="H5" s="108"/>
      <c r="I5" s="108"/>
      <c r="J5" s="108"/>
      <c r="K5" s="108"/>
      <c r="L5" s="108"/>
    </row>
    <row r="6" spans="2:4" ht="13.5" thickBot="1">
      <c r="B6" s="1"/>
      <c r="D6" s="9"/>
    </row>
    <row r="7" spans="2:6" ht="12.75">
      <c r="B7" s="193" t="s">
        <v>0</v>
      </c>
      <c r="C7" s="195" t="s">
        <v>2</v>
      </c>
      <c r="D7" s="200" t="s">
        <v>9</v>
      </c>
      <c r="E7" s="189" t="s">
        <v>23</v>
      </c>
      <c r="F7" s="239" t="s">
        <v>50</v>
      </c>
    </row>
    <row r="8" spans="2:6" ht="29.25" customHeight="1" thickBot="1">
      <c r="B8" s="194"/>
      <c r="C8" s="196"/>
      <c r="D8" s="201"/>
      <c r="E8" s="190"/>
      <c r="F8" s="240"/>
    </row>
    <row r="9" spans="2:6" ht="13.5" thickBot="1">
      <c r="B9" s="62" t="s">
        <v>21</v>
      </c>
      <c r="C9" s="77" t="s">
        <v>22</v>
      </c>
      <c r="D9" s="63">
        <v>0</v>
      </c>
      <c r="E9" s="63">
        <f>E12</f>
        <v>25000</v>
      </c>
      <c r="F9" s="64">
        <f>SUM(D9:E9)</f>
        <v>25000</v>
      </c>
    </row>
    <row r="10" spans="2:6" ht="13.5" thickBot="1">
      <c r="B10" s="202"/>
      <c r="C10" s="78" t="s">
        <v>27</v>
      </c>
      <c r="D10" s="80"/>
      <c r="E10" s="80">
        <f>E11</f>
        <v>25000</v>
      </c>
      <c r="F10" s="75">
        <f aca="true" t="shared" si="0" ref="F10:F71">SUM(D10:E10)</f>
        <v>25000</v>
      </c>
    </row>
    <row r="11" spans="2:6" ht="13.5" thickBot="1">
      <c r="B11" s="203"/>
      <c r="C11" s="79" t="s">
        <v>56</v>
      </c>
      <c r="D11" s="81"/>
      <c r="E11" s="81">
        <f>E12</f>
        <v>25000</v>
      </c>
      <c r="F11" s="73">
        <f t="shared" si="0"/>
        <v>25000</v>
      </c>
    </row>
    <row r="12" spans="1:6" ht="12.75">
      <c r="A12" s="177" t="s">
        <v>38</v>
      </c>
      <c r="B12" s="203"/>
      <c r="C12" s="170" t="s">
        <v>39</v>
      </c>
      <c r="D12" s="179">
        <v>0</v>
      </c>
      <c r="E12" s="179">
        <v>25000</v>
      </c>
      <c r="F12" s="241">
        <f t="shared" si="0"/>
        <v>25000</v>
      </c>
    </row>
    <row r="13" spans="1:6" ht="12.75">
      <c r="A13" s="169"/>
      <c r="B13" s="203"/>
      <c r="C13" s="170"/>
      <c r="D13" s="179"/>
      <c r="E13" s="179"/>
      <c r="F13" s="241">
        <f t="shared" si="0"/>
        <v>0</v>
      </c>
    </row>
    <row r="14" spans="1:6" ht="13.5" thickBot="1">
      <c r="A14" s="178"/>
      <c r="B14" s="204"/>
      <c r="C14" s="171"/>
      <c r="D14" s="179"/>
      <c r="E14" s="179"/>
      <c r="F14" s="241">
        <f t="shared" si="0"/>
        <v>0</v>
      </c>
    </row>
    <row r="15" spans="2:6" ht="13.5" thickBot="1">
      <c r="B15" s="65">
        <v>700</v>
      </c>
      <c r="C15" s="69" t="s">
        <v>3</v>
      </c>
      <c r="D15" s="63">
        <v>0</v>
      </c>
      <c r="E15" s="63">
        <f>E18</f>
        <v>35000</v>
      </c>
      <c r="F15" s="64">
        <f t="shared" si="0"/>
        <v>35000</v>
      </c>
    </row>
    <row r="16" spans="2:6" ht="13.5" thickBot="1">
      <c r="B16" s="207"/>
      <c r="C16" s="78" t="s">
        <v>10</v>
      </c>
      <c r="D16" s="74">
        <f>D17</f>
        <v>0</v>
      </c>
      <c r="E16" s="80">
        <f>E17</f>
        <v>35000</v>
      </c>
      <c r="F16" s="75">
        <f t="shared" si="0"/>
        <v>35000</v>
      </c>
    </row>
    <row r="17" spans="2:6" ht="13.5" thickBot="1">
      <c r="B17" s="203"/>
      <c r="C17" s="83" t="s">
        <v>56</v>
      </c>
      <c r="D17" s="84">
        <f>D18</f>
        <v>0</v>
      </c>
      <c r="E17" s="81">
        <f>E18</f>
        <v>35000</v>
      </c>
      <c r="F17" s="73">
        <f t="shared" si="0"/>
        <v>35000</v>
      </c>
    </row>
    <row r="18" spans="1:6" ht="12.75">
      <c r="A18" s="177" t="s">
        <v>38</v>
      </c>
      <c r="B18" s="203"/>
      <c r="C18" s="170" t="s">
        <v>39</v>
      </c>
      <c r="D18" s="179">
        <v>0</v>
      </c>
      <c r="E18" s="179">
        <v>35000</v>
      </c>
      <c r="F18" s="241">
        <f t="shared" si="0"/>
        <v>35000</v>
      </c>
    </row>
    <row r="19" spans="1:6" ht="12.75">
      <c r="A19" s="169"/>
      <c r="B19" s="203"/>
      <c r="C19" s="170"/>
      <c r="D19" s="179"/>
      <c r="E19" s="179"/>
      <c r="F19" s="241">
        <f t="shared" si="0"/>
        <v>0</v>
      </c>
    </row>
    <row r="20" spans="1:6" ht="13.5" thickBot="1">
      <c r="A20" s="178"/>
      <c r="B20" s="204"/>
      <c r="C20" s="171"/>
      <c r="D20" s="179"/>
      <c r="E20" s="179"/>
      <c r="F20" s="241">
        <f t="shared" si="0"/>
        <v>0</v>
      </c>
    </row>
    <row r="21" spans="2:6" ht="13.5" thickBot="1">
      <c r="B21" s="65">
        <v>710</v>
      </c>
      <c r="C21" s="66" t="s">
        <v>4</v>
      </c>
      <c r="D21" s="63">
        <f>D22+D27</f>
        <v>0</v>
      </c>
      <c r="E21" s="63">
        <f>E22+E27</f>
        <v>406280</v>
      </c>
      <c r="F21" s="64">
        <f t="shared" si="0"/>
        <v>406280</v>
      </c>
    </row>
    <row r="22" spans="2:6" ht="13.5" thickBot="1">
      <c r="B22" s="202"/>
      <c r="C22" s="78" t="s">
        <v>57</v>
      </c>
      <c r="D22" s="80">
        <f>D23</f>
        <v>0</v>
      </c>
      <c r="E22" s="80">
        <f>E23</f>
        <v>60000</v>
      </c>
      <c r="F22" s="75">
        <f t="shared" si="0"/>
        <v>60000</v>
      </c>
    </row>
    <row r="23" spans="2:6" ht="13.5" thickBot="1">
      <c r="B23" s="203"/>
      <c r="C23" s="83" t="s">
        <v>56</v>
      </c>
      <c r="D23" s="84">
        <f>D24</f>
        <v>0</v>
      </c>
      <c r="E23" s="81">
        <f>E24</f>
        <v>60000</v>
      </c>
      <c r="F23" s="73">
        <f t="shared" si="0"/>
        <v>60000</v>
      </c>
    </row>
    <row r="24" spans="1:6" ht="12.75">
      <c r="A24" s="177" t="s">
        <v>38</v>
      </c>
      <c r="B24" s="203"/>
      <c r="C24" s="181" t="s">
        <v>39</v>
      </c>
      <c r="D24" s="179">
        <v>0</v>
      </c>
      <c r="E24" s="179">
        <v>60000</v>
      </c>
      <c r="F24" s="241">
        <f t="shared" si="0"/>
        <v>60000</v>
      </c>
    </row>
    <row r="25" spans="1:6" ht="12.75">
      <c r="A25" s="169"/>
      <c r="B25" s="203"/>
      <c r="C25" s="181"/>
      <c r="D25" s="179"/>
      <c r="E25" s="179"/>
      <c r="F25" s="241">
        <f t="shared" si="0"/>
        <v>0</v>
      </c>
    </row>
    <row r="26" spans="1:6" ht="13.5" thickBot="1">
      <c r="A26" s="178"/>
      <c r="B26" s="203"/>
      <c r="C26" s="182"/>
      <c r="D26" s="179"/>
      <c r="E26" s="179"/>
      <c r="F26" s="241">
        <f t="shared" si="0"/>
        <v>0</v>
      </c>
    </row>
    <row r="27" spans="2:6" ht="13.5" thickBot="1">
      <c r="B27" s="203"/>
      <c r="C27" s="78" t="s">
        <v>5</v>
      </c>
      <c r="D27" s="80">
        <f>D28</f>
        <v>0</v>
      </c>
      <c r="E27" s="80">
        <f>E28</f>
        <v>346280</v>
      </c>
      <c r="F27" s="75">
        <f t="shared" si="0"/>
        <v>346280</v>
      </c>
    </row>
    <row r="28" spans="2:6" ht="13.5" thickBot="1">
      <c r="B28" s="223"/>
      <c r="C28" s="83" t="s">
        <v>56</v>
      </c>
      <c r="D28" s="71">
        <f>D29</f>
        <v>0</v>
      </c>
      <c r="E28" s="81">
        <f>E29</f>
        <v>346280</v>
      </c>
      <c r="F28" s="73">
        <f t="shared" si="0"/>
        <v>346280</v>
      </c>
    </row>
    <row r="29" spans="1:6" ht="12.75">
      <c r="A29" s="177" t="s">
        <v>38</v>
      </c>
      <c r="B29" s="223"/>
      <c r="C29" s="170" t="s">
        <v>39</v>
      </c>
      <c r="D29" s="199">
        <v>0</v>
      </c>
      <c r="E29" s="179">
        <v>346280</v>
      </c>
      <c r="F29" s="241">
        <f t="shared" si="0"/>
        <v>346280</v>
      </c>
    </row>
    <row r="30" spans="1:6" ht="12.75">
      <c r="A30" s="169"/>
      <c r="B30" s="223"/>
      <c r="C30" s="170"/>
      <c r="D30" s="199"/>
      <c r="E30" s="179"/>
      <c r="F30" s="241">
        <f t="shared" si="0"/>
        <v>0</v>
      </c>
    </row>
    <row r="31" spans="1:6" ht="13.5" thickBot="1">
      <c r="A31" s="178"/>
      <c r="B31" s="224"/>
      <c r="C31" s="171"/>
      <c r="D31" s="199"/>
      <c r="E31" s="179"/>
      <c r="F31" s="241">
        <f t="shared" si="0"/>
        <v>0</v>
      </c>
    </row>
    <row r="32" spans="2:6" ht="13.5" hidden="1" thickBot="1">
      <c r="B32" s="85">
        <v>720</v>
      </c>
      <c r="C32" s="69" t="s">
        <v>32</v>
      </c>
      <c r="D32" s="76">
        <f>D35</f>
        <v>0</v>
      </c>
      <c r="E32" s="63">
        <v>0</v>
      </c>
      <c r="F32" s="64">
        <f t="shared" si="0"/>
        <v>0</v>
      </c>
    </row>
    <row r="33" spans="2:6" ht="13.5" hidden="1" thickBot="1">
      <c r="B33" s="207"/>
      <c r="C33" s="78" t="s">
        <v>29</v>
      </c>
      <c r="D33" s="74">
        <f>D34</f>
        <v>0</v>
      </c>
      <c r="E33" s="80">
        <f>E34</f>
        <v>0</v>
      </c>
      <c r="F33" s="75">
        <f t="shared" si="0"/>
        <v>0</v>
      </c>
    </row>
    <row r="34" spans="2:6" ht="13.5" hidden="1" thickBot="1">
      <c r="B34" s="223"/>
      <c r="C34" s="83" t="s">
        <v>58</v>
      </c>
      <c r="D34" s="71">
        <f>D35</f>
        <v>0</v>
      </c>
      <c r="E34" s="84">
        <f>E35</f>
        <v>0</v>
      </c>
      <c r="F34" s="72">
        <f t="shared" si="0"/>
        <v>0</v>
      </c>
    </row>
    <row r="35" spans="1:6" ht="12.75" hidden="1">
      <c r="A35" s="177" t="s">
        <v>40</v>
      </c>
      <c r="B35" s="223"/>
      <c r="C35" s="170" t="s">
        <v>48</v>
      </c>
      <c r="D35" s="180">
        <v>0</v>
      </c>
      <c r="E35" s="206">
        <v>0</v>
      </c>
      <c r="F35" s="242">
        <f t="shared" si="0"/>
        <v>0</v>
      </c>
    </row>
    <row r="36" spans="1:6" ht="13.5" hidden="1" thickBot="1">
      <c r="A36" s="169"/>
      <c r="B36" s="223"/>
      <c r="C36" s="170"/>
      <c r="D36" s="180"/>
      <c r="E36" s="206"/>
      <c r="F36" s="242">
        <f t="shared" si="0"/>
        <v>0</v>
      </c>
    </row>
    <row r="37" spans="2:6" ht="13.5" thickBot="1">
      <c r="B37" s="85">
        <v>750</v>
      </c>
      <c r="C37" s="69" t="s">
        <v>6</v>
      </c>
      <c r="D37" s="76">
        <f>D38+D46+D49</f>
        <v>275916</v>
      </c>
      <c r="E37" s="63">
        <f>E38+E46+E49</f>
        <v>168656</v>
      </c>
      <c r="F37" s="64">
        <f t="shared" si="0"/>
        <v>444572</v>
      </c>
    </row>
    <row r="38" spans="2:6" ht="13.5" thickBot="1">
      <c r="B38" s="225"/>
      <c r="C38" s="78" t="s">
        <v>7</v>
      </c>
      <c r="D38" s="74">
        <f>D39</f>
        <v>274516</v>
      </c>
      <c r="E38" s="80">
        <f>E39</f>
        <v>111656</v>
      </c>
      <c r="F38" s="75">
        <f t="shared" si="0"/>
        <v>386172</v>
      </c>
    </row>
    <row r="39" spans="2:6" ht="15.75" customHeight="1" thickBot="1">
      <c r="B39" s="226"/>
      <c r="C39" s="83" t="s">
        <v>56</v>
      </c>
      <c r="D39" s="71">
        <f>D40+D43</f>
        <v>274516</v>
      </c>
      <c r="E39" s="84">
        <f>E40+E43</f>
        <v>111656</v>
      </c>
      <c r="F39" s="72">
        <f t="shared" si="0"/>
        <v>386172</v>
      </c>
    </row>
    <row r="40" spans="1:6" ht="12.75">
      <c r="A40" s="175">
        <v>2010</v>
      </c>
      <c r="B40" s="226"/>
      <c r="C40" s="185" t="s">
        <v>37</v>
      </c>
      <c r="D40" s="199">
        <v>274516</v>
      </c>
      <c r="E40" s="179">
        <v>0</v>
      </c>
      <c r="F40" s="241">
        <f t="shared" si="0"/>
        <v>274516</v>
      </c>
    </row>
    <row r="41" spans="1:7" ht="12.75">
      <c r="A41" s="176"/>
      <c r="B41" s="226"/>
      <c r="C41" s="185"/>
      <c r="D41" s="199"/>
      <c r="E41" s="179"/>
      <c r="F41" s="241">
        <f t="shared" si="0"/>
        <v>0</v>
      </c>
      <c r="G41" s="20"/>
    </row>
    <row r="42" spans="1:6" ht="12.75">
      <c r="A42" s="172"/>
      <c r="B42" s="226"/>
      <c r="C42" s="219"/>
      <c r="D42" s="205"/>
      <c r="E42" s="192"/>
      <c r="F42" s="250">
        <f t="shared" si="0"/>
        <v>0</v>
      </c>
    </row>
    <row r="43" spans="1:7" ht="12.75">
      <c r="A43" s="172" t="s">
        <v>38</v>
      </c>
      <c r="B43" s="226"/>
      <c r="C43" s="208" t="s">
        <v>39</v>
      </c>
      <c r="D43" s="198">
        <v>0</v>
      </c>
      <c r="E43" s="191">
        <v>111656</v>
      </c>
      <c r="F43" s="251">
        <f t="shared" si="0"/>
        <v>111656</v>
      </c>
      <c r="G43" s="20"/>
    </row>
    <row r="44" spans="1:6" ht="12.75">
      <c r="A44" s="169"/>
      <c r="B44" s="226"/>
      <c r="C44" s="170"/>
      <c r="D44" s="199"/>
      <c r="E44" s="179"/>
      <c r="F44" s="241">
        <f t="shared" si="0"/>
        <v>0</v>
      </c>
    </row>
    <row r="45" spans="1:6" ht="16.5" customHeight="1" thickBot="1">
      <c r="A45" s="173"/>
      <c r="B45" s="226"/>
      <c r="C45" s="209"/>
      <c r="D45" s="205"/>
      <c r="E45" s="192"/>
      <c r="F45" s="250">
        <f t="shared" si="0"/>
        <v>0</v>
      </c>
    </row>
    <row r="46" spans="1:6" ht="13.5" thickBot="1">
      <c r="A46" s="105"/>
      <c r="B46" s="226"/>
      <c r="C46" s="78" t="s">
        <v>59</v>
      </c>
      <c r="D46" s="74">
        <f>D47</f>
        <v>1100</v>
      </c>
      <c r="E46" s="80">
        <f>E47</f>
        <v>0</v>
      </c>
      <c r="F46" s="75">
        <f t="shared" si="0"/>
        <v>1100</v>
      </c>
    </row>
    <row r="47" spans="1:6" ht="15.75" customHeight="1">
      <c r="A47" s="106"/>
      <c r="B47" s="226"/>
      <c r="C47" s="83" t="s">
        <v>56</v>
      </c>
      <c r="D47" s="71">
        <f>D48</f>
        <v>1100</v>
      </c>
      <c r="E47" s="81">
        <f>E48</f>
        <v>0</v>
      </c>
      <c r="F47" s="73">
        <f t="shared" si="0"/>
        <v>1100</v>
      </c>
    </row>
    <row r="48" spans="1:6" ht="23.25" customHeight="1" thickBot="1">
      <c r="A48" s="21" t="s">
        <v>42</v>
      </c>
      <c r="B48" s="226"/>
      <c r="C48" s="122" t="s">
        <v>34</v>
      </c>
      <c r="D48" s="148">
        <v>1100</v>
      </c>
      <c r="E48" s="149">
        <v>0</v>
      </c>
      <c r="F48" s="150">
        <f t="shared" si="0"/>
        <v>1100</v>
      </c>
    </row>
    <row r="49" spans="1:6" ht="13.5" thickBot="1">
      <c r="A49" s="21"/>
      <c r="B49" s="226"/>
      <c r="C49" s="78" t="s">
        <v>45</v>
      </c>
      <c r="D49" s="74">
        <f>D50</f>
        <v>300</v>
      </c>
      <c r="E49" s="80">
        <f>E50</f>
        <v>57000</v>
      </c>
      <c r="F49" s="75">
        <f t="shared" si="0"/>
        <v>57300</v>
      </c>
    </row>
    <row r="50" spans="1:6" ht="15.75" customHeight="1">
      <c r="A50" s="21"/>
      <c r="B50" s="226"/>
      <c r="C50" s="83" t="s">
        <v>56</v>
      </c>
      <c r="D50" s="71">
        <f>D51+D52+D53</f>
        <v>300</v>
      </c>
      <c r="E50" s="81">
        <f>E51+E52+E53</f>
        <v>57000</v>
      </c>
      <c r="F50" s="73">
        <f t="shared" si="0"/>
        <v>57300</v>
      </c>
    </row>
    <row r="51" spans="1:6" ht="38.25" customHeight="1">
      <c r="A51" s="21" t="s">
        <v>67</v>
      </c>
      <c r="B51" s="226"/>
      <c r="C51" s="134" t="s">
        <v>37</v>
      </c>
      <c r="D51" s="151">
        <v>300</v>
      </c>
      <c r="E51" s="152">
        <v>0</v>
      </c>
      <c r="F51" s="153">
        <f>SUM(D51:E51)</f>
        <v>300</v>
      </c>
    </row>
    <row r="52" spans="1:6" ht="38.25" customHeight="1">
      <c r="A52" s="21" t="s">
        <v>38</v>
      </c>
      <c r="B52" s="226"/>
      <c r="C52" s="87" t="s">
        <v>39</v>
      </c>
      <c r="D52" s="146">
        <v>0</v>
      </c>
      <c r="E52" s="144">
        <v>51000</v>
      </c>
      <c r="F52" s="145">
        <f t="shared" si="0"/>
        <v>51000</v>
      </c>
    </row>
    <row r="53" spans="1:6" ht="41.25" customHeight="1" thickBot="1">
      <c r="A53" s="174" t="s">
        <v>41</v>
      </c>
      <c r="B53" s="226"/>
      <c r="C53" s="216" t="s">
        <v>35</v>
      </c>
      <c r="D53" s="198">
        <v>0</v>
      </c>
      <c r="E53" s="191">
        <v>6000</v>
      </c>
      <c r="F53" s="251">
        <f t="shared" si="0"/>
        <v>6000</v>
      </c>
    </row>
    <row r="54" spans="1:6" ht="3" customHeight="1" hidden="1" thickBot="1">
      <c r="A54" s="174"/>
      <c r="B54" s="227"/>
      <c r="C54" s="217"/>
      <c r="D54" s="199"/>
      <c r="E54" s="179"/>
      <c r="F54" s="241">
        <f t="shared" si="0"/>
        <v>0</v>
      </c>
    </row>
    <row r="55" spans="1:6" ht="26.25" thickBot="1">
      <c r="A55" s="107"/>
      <c r="B55" s="86">
        <v>751</v>
      </c>
      <c r="C55" s="68" t="s">
        <v>24</v>
      </c>
      <c r="D55" s="76">
        <f>D58</f>
        <v>8335</v>
      </c>
      <c r="E55" s="63">
        <v>0</v>
      </c>
      <c r="F55" s="64">
        <f t="shared" si="0"/>
        <v>8335</v>
      </c>
    </row>
    <row r="56" spans="2:6" ht="13.5" thickBot="1">
      <c r="B56" s="88"/>
      <c r="C56" s="78" t="s">
        <v>66</v>
      </c>
      <c r="D56" s="74">
        <f>D57</f>
        <v>8335</v>
      </c>
      <c r="E56" s="80">
        <f>E57</f>
        <v>0</v>
      </c>
      <c r="F56" s="75">
        <f t="shared" si="0"/>
        <v>8335</v>
      </c>
    </row>
    <row r="57" spans="2:6" ht="13.5" thickBot="1">
      <c r="B57" s="89"/>
      <c r="C57" s="83" t="s">
        <v>56</v>
      </c>
      <c r="D57" s="71">
        <f>D58+D59</f>
        <v>8335</v>
      </c>
      <c r="E57" s="84">
        <f>E58+E59</f>
        <v>0</v>
      </c>
      <c r="F57" s="72">
        <f t="shared" si="0"/>
        <v>8335</v>
      </c>
    </row>
    <row r="58" spans="1:6" ht="12.75">
      <c r="A58" s="175">
        <v>2010</v>
      </c>
      <c r="B58" s="89"/>
      <c r="C58" s="185" t="s">
        <v>37</v>
      </c>
      <c r="D58" s="199">
        <v>8335</v>
      </c>
      <c r="E58" s="179">
        <v>0</v>
      </c>
      <c r="F58" s="241">
        <f t="shared" si="0"/>
        <v>8335</v>
      </c>
    </row>
    <row r="59" spans="1:6" ht="12.75">
      <c r="A59" s="176"/>
      <c r="B59" s="89"/>
      <c r="C59" s="185"/>
      <c r="D59" s="199"/>
      <c r="E59" s="179"/>
      <c r="F59" s="241">
        <f t="shared" si="0"/>
        <v>0</v>
      </c>
    </row>
    <row r="60" spans="1:6" ht="13.5" thickBot="1">
      <c r="A60" s="176"/>
      <c r="B60" s="90"/>
      <c r="C60" s="186"/>
      <c r="D60" s="199"/>
      <c r="E60" s="179"/>
      <c r="F60" s="241">
        <f t="shared" si="0"/>
        <v>0</v>
      </c>
    </row>
    <row r="61" spans="2:6" ht="13.5" hidden="1" thickBot="1">
      <c r="B61" s="67">
        <v>752</v>
      </c>
      <c r="C61" s="92" t="s">
        <v>36</v>
      </c>
      <c r="D61" s="63">
        <f>D64</f>
        <v>0</v>
      </c>
      <c r="E61" s="63">
        <v>0</v>
      </c>
      <c r="F61" s="64">
        <f t="shared" si="0"/>
        <v>0</v>
      </c>
    </row>
    <row r="62" spans="2:6" ht="13.5" hidden="1" thickBot="1">
      <c r="B62" s="88"/>
      <c r="C62" s="93" t="s">
        <v>46</v>
      </c>
      <c r="D62" s="74">
        <f>D63</f>
        <v>0</v>
      </c>
      <c r="E62" s="80">
        <f>E63</f>
        <v>0</v>
      </c>
      <c r="F62" s="75">
        <f t="shared" si="0"/>
        <v>0</v>
      </c>
    </row>
    <row r="63" spans="2:6" ht="13.5" hidden="1" thickBot="1">
      <c r="B63" s="89"/>
      <c r="C63" s="94" t="s">
        <v>56</v>
      </c>
      <c r="D63" s="71">
        <f>D64+D65</f>
        <v>0</v>
      </c>
      <c r="E63" s="84">
        <f>E64+E65</f>
        <v>0</v>
      </c>
      <c r="F63" s="72">
        <f t="shared" si="0"/>
        <v>0</v>
      </c>
    </row>
    <row r="64" spans="1:6" ht="12.75" hidden="1">
      <c r="A64" s="175">
        <v>2010</v>
      </c>
      <c r="B64" s="89"/>
      <c r="C64" s="187" t="s">
        <v>37</v>
      </c>
      <c r="D64" s="206">
        <v>0</v>
      </c>
      <c r="E64" s="206">
        <v>0</v>
      </c>
      <c r="F64" s="242">
        <f t="shared" si="0"/>
        <v>0</v>
      </c>
    </row>
    <row r="65" spans="1:6" ht="12.75" hidden="1">
      <c r="A65" s="176"/>
      <c r="B65" s="89"/>
      <c r="C65" s="187"/>
      <c r="D65" s="206"/>
      <c r="E65" s="206"/>
      <c r="F65" s="242">
        <f t="shared" si="0"/>
        <v>0</v>
      </c>
    </row>
    <row r="66" spans="1:6" ht="13.5" hidden="1" thickBot="1">
      <c r="A66" s="176"/>
      <c r="B66" s="90"/>
      <c r="C66" s="186"/>
      <c r="D66" s="206"/>
      <c r="E66" s="206"/>
      <c r="F66" s="242">
        <f t="shared" si="0"/>
        <v>0</v>
      </c>
    </row>
    <row r="67" spans="2:6" s="10" customFormat="1" ht="13.5" thickBot="1">
      <c r="B67" s="65">
        <v>754</v>
      </c>
      <c r="C67" s="66" t="s">
        <v>11</v>
      </c>
      <c r="D67" s="63">
        <f>SUM(D70:D75)</f>
        <v>0</v>
      </c>
      <c r="E67" s="63">
        <f>SUM(E70:E75)</f>
        <v>7177000</v>
      </c>
      <c r="F67" s="64">
        <f t="shared" si="0"/>
        <v>7177000</v>
      </c>
    </row>
    <row r="68" spans="2:6" s="10" customFormat="1" ht="13.5" thickBot="1">
      <c r="B68" s="228"/>
      <c r="C68" s="78" t="s">
        <v>12</v>
      </c>
      <c r="D68" s="74">
        <f>D69</f>
        <v>0</v>
      </c>
      <c r="E68" s="80">
        <f>E69</f>
        <v>7177000</v>
      </c>
      <c r="F68" s="75">
        <f t="shared" si="0"/>
        <v>7177000</v>
      </c>
    </row>
    <row r="69" spans="2:6" s="10" customFormat="1" ht="12.75">
      <c r="B69" s="229"/>
      <c r="C69" s="83" t="s">
        <v>56</v>
      </c>
      <c r="D69" s="71">
        <f>D70+D71</f>
        <v>0</v>
      </c>
      <c r="E69" s="84">
        <f>E70+E71</f>
        <v>7177000</v>
      </c>
      <c r="F69" s="72">
        <f t="shared" si="0"/>
        <v>7177000</v>
      </c>
    </row>
    <row r="70" spans="1:6" ht="12.75">
      <c r="A70" s="172" t="s">
        <v>38</v>
      </c>
      <c r="B70" s="229"/>
      <c r="C70" s="170" t="s">
        <v>39</v>
      </c>
      <c r="D70" s="199">
        <v>0</v>
      </c>
      <c r="E70" s="179">
        <v>7177000</v>
      </c>
      <c r="F70" s="241">
        <f t="shared" si="0"/>
        <v>7177000</v>
      </c>
    </row>
    <row r="71" spans="1:6" ht="12.75">
      <c r="A71" s="169"/>
      <c r="B71" s="229"/>
      <c r="C71" s="170"/>
      <c r="D71" s="199"/>
      <c r="E71" s="179"/>
      <c r="F71" s="241">
        <f t="shared" si="0"/>
        <v>0</v>
      </c>
    </row>
    <row r="72" spans="1:6" ht="13.5" thickBot="1">
      <c r="A72" s="173"/>
      <c r="B72" s="230"/>
      <c r="C72" s="209"/>
      <c r="D72" s="205"/>
      <c r="E72" s="192"/>
      <c r="F72" s="250">
        <f aca="true" t="shared" si="1" ref="F72:F128">SUM(D72:E72)</f>
        <v>0</v>
      </c>
    </row>
    <row r="73" spans="2:6" ht="12.75" customHeight="1" hidden="1">
      <c r="B73" s="184"/>
      <c r="C73" s="232" t="s">
        <v>33</v>
      </c>
      <c r="D73" s="235">
        <v>0</v>
      </c>
      <c r="E73" s="201">
        <v>0</v>
      </c>
      <c r="F73" s="243">
        <f t="shared" si="1"/>
        <v>0</v>
      </c>
    </row>
    <row r="74" spans="2:6" ht="13.5" hidden="1" thickBot="1">
      <c r="B74" s="184"/>
      <c r="C74" s="233"/>
      <c r="D74" s="180"/>
      <c r="E74" s="206"/>
      <c r="F74" s="242">
        <f t="shared" si="1"/>
        <v>0</v>
      </c>
    </row>
    <row r="75" spans="2:6" ht="13.5" hidden="1" thickBot="1">
      <c r="B75" s="231"/>
      <c r="C75" s="234"/>
      <c r="D75" s="236"/>
      <c r="E75" s="214"/>
      <c r="F75" s="244">
        <f t="shared" si="1"/>
        <v>0</v>
      </c>
    </row>
    <row r="76" spans="2:6" ht="13.5" thickBot="1">
      <c r="B76" s="65">
        <v>851</v>
      </c>
      <c r="C76" s="69" t="s">
        <v>13</v>
      </c>
      <c r="D76" s="76">
        <f>SUM(D77:D80)</f>
        <v>600</v>
      </c>
      <c r="E76" s="63">
        <f>SUM(E77:E80)</f>
        <v>25300</v>
      </c>
      <c r="F76" s="64">
        <f t="shared" si="1"/>
        <v>25900</v>
      </c>
    </row>
    <row r="77" spans="2:6" ht="12.75" customHeight="1" hidden="1">
      <c r="B77" s="183"/>
      <c r="C77" s="247" t="s">
        <v>37</v>
      </c>
      <c r="D77" s="180">
        <v>0</v>
      </c>
      <c r="E77" s="206">
        <v>0</v>
      </c>
      <c r="F77" s="242">
        <f t="shared" si="1"/>
        <v>0</v>
      </c>
    </row>
    <row r="78" spans="2:6" ht="12.75" customHeight="1" hidden="1">
      <c r="B78" s="184"/>
      <c r="C78" s="248"/>
      <c r="D78" s="180"/>
      <c r="E78" s="206"/>
      <c r="F78" s="242">
        <f t="shared" si="1"/>
        <v>0</v>
      </c>
    </row>
    <row r="79" spans="2:6" ht="16.5" customHeight="1" hidden="1" thickBot="1">
      <c r="B79" s="184"/>
      <c r="C79" s="249"/>
      <c r="D79" s="197"/>
      <c r="E79" s="213"/>
      <c r="F79" s="245">
        <f t="shared" si="1"/>
        <v>0</v>
      </c>
    </row>
    <row r="80" spans="2:6" s="10" customFormat="1" ht="24.75" thickBot="1">
      <c r="B80" s="88"/>
      <c r="C80" s="110" t="s">
        <v>60</v>
      </c>
      <c r="D80" s="74">
        <f>D81</f>
        <v>600</v>
      </c>
      <c r="E80" s="80">
        <f>E81</f>
        <v>25300</v>
      </c>
      <c r="F80" s="75">
        <f t="shared" si="1"/>
        <v>25900</v>
      </c>
    </row>
    <row r="81" spans="2:6" s="10" customFormat="1" ht="12.75">
      <c r="B81" s="89"/>
      <c r="C81" s="83" t="s">
        <v>56</v>
      </c>
      <c r="D81" s="71">
        <f>D82+D83</f>
        <v>600</v>
      </c>
      <c r="E81" s="84">
        <f>E82+E83</f>
        <v>25300</v>
      </c>
      <c r="F81" s="112">
        <f t="shared" si="1"/>
        <v>25900</v>
      </c>
    </row>
    <row r="82" spans="1:6" s="10" customFormat="1" ht="36">
      <c r="A82" s="109" t="s">
        <v>67</v>
      </c>
      <c r="B82" s="89"/>
      <c r="C82" s="111" t="s">
        <v>37</v>
      </c>
      <c r="D82" s="148">
        <v>600</v>
      </c>
      <c r="E82" s="149">
        <v>0</v>
      </c>
      <c r="F82" s="154">
        <f>SUM(D82:E82)</f>
        <v>600</v>
      </c>
    </row>
    <row r="83" spans="1:6" ht="12.75">
      <c r="A83" s="172" t="s">
        <v>38</v>
      </c>
      <c r="B83" s="169"/>
      <c r="C83" s="208" t="s">
        <v>39</v>
      </c>
      <c r="D83" s="198">
        <v>0</v>
      </c>
      <c r="E83" s="191">
        <v>25300</v>
      </c>
      <c r="F83" s="252">
        <f>SUM(D83:E85)</f>
        <v>25300</v>
      </c>
    </row>
    <row r="84" spans="1:6" ht="12.75">
      <c r="A84" s="169"/>
      <c r="B84" s="169"/>
      <c r="C84" s="170"/>
      <c r="D84" s="199"/>
      <c r="E84" s="179"/>
      <c r="F84" s="253">
        <f t="shared" si="1"/>
        <v>0</v>
      </c>
    </row>
    <row r="85" spans="1:6" ht="13.5" thickBot="1">
      <c r="A85" s="173"/>
      <c r="B85" s="178"/>
      <c r="C85" s="171"/>
      <c r="D85" s="211"/>
      <c r="E85" s="212"/>
      <c r="F85" s="254">
        <f t="shared" si="1"/>
        <v>0</v>
      </c>
    </row>
    <row r="86" spans="2:6" ht="13.5" thickBot="1">
      <c r="B86" s="82">
        <v>852</v>
      </c>
      <c r="C86" s="98" t="s">
        <v>8</v>
      </c>
      <c r="D86" s="96">
        <f>D87+D91+D96+D101+D106+D110+D114+D118</f>
        <v>11689900</v>
      </c>
      <c r="E86" s="91">
        <f>E87+E91+E96+E101+E106+E110+E114+E118</f>
        <v>1668892</v>
      </c>
      <c r="F86" s="113">
        <f t="shared" si="1"/>
        <v>13358792</v>
      </c>
    </row>
    <row r="87" spans="2:6" s="10" customFormat="1" ht="13.5" thickBot="1">
      <c r="B87" s="88"/>
      <c r="C87" s="101" t="s">
        <v>14</v>
      </c>
      <c r="D87" s="74">
        <f>D88</f>
        <v>0</v>
      </c>
      <c r="E87" s="80">
        <f>E88</f>
        <v>1668892</v>
      </c>
      <c r="F87" s="114">
        <f t="shared" si="1"/>
        <v>1668892</v>
      </c>
    </row>
    <row r="88" spans="2:6" s="10" customFormat="1" ht="12.75">
      <c r="B88" s="89"/>
      <c r="C88" s="102" t="s">
        <v>56</v>
      </c>
      <c r="D88" s="71">
        <f>D89+D90</f>
        <v>0</v>
      </c>
      <c r="E88" s="84">
        <f>E89</f>
        <v>1668892</v>
      </c>
      <c r="F88" s="112">
        <f t="shared" si="1"/>
        <v>1668892</v>
      </c>
    </row>
    <row r="89" spans="1:6" ht="12.75">
      <c r="A89" s="237">
        <v>2130</v>
      </c>
      <c r="B89" s="237"/>
      <c r="C89" s="185" t="s">
        <v>43</v>
      </c>
      <c r="D89" s="198">
        <v>0</v>
      </c>
      <c r="E89" s="191">
        <v>1668892</v>
      </c>
      <c r="F89" s="252">
        <f t="shared" si="1"/>
        <v>1668892</v>
      </c>
    </row>
    <row r="90" spans="1:6" ht="13.5" thickBot="1">
      <c r="A90" s="238"/>
      <c r="B90" s="237"/>
      <c r="C90" s="215"/>
      <c r="D90" s="199"/>
      <c r="E90" s="179"/>
      <c r="F90" s="254">
        <f t="shared" si="1"/>
        <v>0</v>
      </c>
    </row>
    <row r="91" spans="2:6" s="10" customFormat="1" ht="13.5" thickBot="1">
      <c r="B91" s="89"/>
      <c r="C91" s="101" t="s">
        <v>15</v>
      </c>
      <c r="D91" s="74">
        <f>D92</f>
        <v>528000</v>
      </c>
      <c r="E91" s="80">
        <f>E92</f>
        <v>0</v>
      </c>
      <c r="F91" s="75">
        <f t="shared" si="1"/>
        <v>528000</v>
      </c>
    </row>
    <row r="92" spans="2:6" s="10" customFormat="1" ht="13.5" thickBot="1">
      <c r="B92" s="89"/>
      <c r="C92" s="102" t="s">
        <v>56</v>
      </c>
      <c r="D92" s="71">
        <f>D93</f>
        <v>528000</v>
      </c>
      <c r="E92" s="84">
        <f>E93</f>
        <v>0</v>
      </c>
      <c r="F92" s="72">
        <f t="shared" si="1"/>
        <v>528000</v>
      </c>
    </row>
    <row r="93" spans="1:6" ht="12.75">
      <c r="A93" s="220">
        <v>2010</v>
      </c>
      <c r="B93" s="169"/>
      <c r="C93" s="185" t="s">
        <v>37</v>
      </c>
      <c r="D93" s="199">
        <v>528000</v>
      </c>
      <c r="E93" s="179">
        <v>0</v>
      </c>
      <c r="F93" s="241">
        <f t="shared" si="1"/>
        <v>528000</v>
      </c>
    </row>
    <row r="94" spans="1:6" ht="12.75">
      <c r="A94" s="221"/>
      <c r="B94" s="169"/>
      <c r="C94" s="185"/>
      <c r="D94" s="199"/>
      <c r="E94" s="179"/>
      <c r="F94" s="241">
        <f t="shared" si="1"/>
        <v>0</v>
      </c>
    </row>
    <row r="95" spans="1:6" ht="13.5" thickBot="1">
      <c r="A95" s="222"/>
      <c r="B95" s="169"/>
      <c r="C95" s="219"/>
      <c r="D95" s="205"/>
      <c r="E95" s="192"/>
      <c r="F95" s="250">
        <f t="shared" si="1"/>
        <v>0</v>
      </c>
    </row>
    <row r="96" spans="2:6" s="10" customFormat="1" ht="24.75" thickBot="1">
      <c r="B96" s="89"/>
      <c r="C96" s="101" t="s">
        <v>61</v>
      </c>
      <c r="D96" s="74">
        <f>D97</f>
        <v>9991100</v>
      </c>
      <c r="E96" s="80">
        <f>E97</f>
        <v>0</v>
      </c>
      <c r="F96" s="75">
        <f t="shared" si="1"/>
        <v>9991100</v>
      </c>
    </row>
    <row r="97" spans="2:6" s="10" customFormat="1" ht="13.5" thickBot="1">
      <c r="B97" s="89"/>
      <c r="C97" s="102" t="s">
        <v>56</v>
      </c>
      <c r="D97" s="71">
        <f>D98</f>
        <v>9991100</v>
      </c>
      <c r="E97" s="84">
        <f>E98</f>
        <v>0</v>
      </c>
      <c r="F97" s="72">
        <f t="shared" si="1"/>
        <v>9991100</v>
      </c>
    </row>
    <row r="98" spans="1:6" ht="12.75">
      <c r="A98" s="220">
        <v>2010</v>
      </c>
      <c r="B98" s="169"/>
      <c r="C98" s="218" t="s">
        <v>37</v>
      </c>
      <c r="D98" s="198">
        <v>9991100</v>
      </c>
      <c r="E98" s="191">
        <v>0</v>
      </c>
      <c r="F98" s="251">
        <f t="shared" si="1"/>
        <v>9991100</v>
      </c>
    </row>
    <row r="99" spans="1:6" ht="12.75">
      <c r="A99" s="221"/>
      <c r="B99" s="169"/>
      <c r="C99" s="185"/>
      <c r="D99" s="199"/>
      <c r="E99" s="179"/>
      <c r="F99" s="241">
        <f t="shared" si="1"/>
        <v>0</v>
      </c>
    </row>
    <row r="100" spans="1:6" ht="12.75">
      <c r="A100" s="222"/>
      <c r="B100" s="169"/>
      <c r="C100" s="219"/>
      <c r="D100" s="205"/>
      <c r="E100" s="192"/>
      <c r="F100" s="250">
        <f t="shared" si="1"/>
        <v>0</v>
      </c>
    </row>
    <row r="101" spans="2:6" s="10" customFormat="1" ht="36">
      <c r="B101" s="165"/>
      <c r="C101" s="166" t="s">
        <v>68</v>
      </c>
      <c r="D101" s="151">
        <f>D102</f>
        <v>74400</v>
      </c>
      <c r="E101" s="152">
        <f>E102</f>
        <v>0</v>
      </c>
      <c r="F101" s="153">
        <f t="shared" si="1"/>
        <v>74400</v>
      </c>
    </row>
    <row r="102" spans="1:6" s="10" customFormat="1" ht="12.75">
      <c r="A102" s="104"/>
      <c r="B102" s="89"/>
      <c r="C102" s="164" t="s">
        <v>56</v>
      </c>
      <c r="D102" s="147">
        <f>D104+D103</f>
        <v>74400</v>
      </c>
      <c r="E102" s="81">
        <f>E103+E104</f>
        <v>0</v>
      </c>
      <c r="F102" s="73">
        <f t="shared" si="1"/>
        <v>74400</v>
      </c>
    </row>
    <row r="103" spans="1:6" s="10" customFormat="1" ht="38.25" customHeight="1">
      <c r="A103" s="103">
        <v>2010</v>
      </c>
      <c r="B103" s="89"/>
      <c r="C103" s="99" t="s">
        <v>37</v>
      </c>
      <c r="D103" s="146">
        <v>33400</v>
      </c>
      <c r="E103" s="144">
        <v>0</v>
      </c>
      <c r="F103" s="145">
        <f t="shared" si="1"/>
        <v>33400</v>
      </c>
    </row>
    <row r="104" spans="1:6" ht="12.75" customHeight="1">
      <c r="A104" s="167">
        <v>2030</v>
      </c>
      <c r="B104" s="169"/>
      <c r="C104" s="218" t="s">
        <v>34</v>
      </c>
      <c r="D104" s="191">
        <v>41000</v>
      </c>
      <c r="E104" s="191">
        <v>0</v>
      </c>
      <c r="F104" s="251">
        <f t="shared" si="1"/>
        <v>41000</v>
      </c>
    </row>
    <row r="105" spans="1:6" ht="13.5" thickBot="1">
      <c r="A105" s="168"/>
      <c r="B105" s="169"/>
      <c r="C105" s="215"/>
      <c r="D105" s="212"/>
      <c r="E105" s="192"/>
      <c r="F105" s="250">
        <f t="shared" si="1"/>
        <v>0</v>
      </c>
    </row>
    <row r="106" spans="2:6" s="10" customFormat="1" ht="24.75" thickBot="1">
      <c r="B106" s="89"/>
      <c r="C106" s="97" t="s">
        <v>62</v>
      </c>
      <c r="D106" s="74">
        <f>D107</f>
        <v>140000</v>
      </c>
      <c r="E106" s="80">
        <f>E107</f>
        <v>0</v>
      </c>
      <c r="F106" s="75">
        <f t="shared" si="1"/>
        <v>140000</v>
      </c>
    </row>
    <row r="107" spans="2:6" s="10" customFormat="1" ht="12.75">
      <c r="B107" s="89"/>
      <c r="C107" s="102" t="s">
        <v>56</v>
      </c>
      <c r="D107" s="71">
        <f>D108</f>
        <v>140000</v>
      </c>
      <c r="E107" s="84">
        <f>E108</f>
        <v>0</v>
      </c>
      <c r="F107" s="72">
        <f t="shared" si="1"/>
        <v>140000</v>
      </c>
    </row>
    <row r="108" spans="1:6" ht="12.75" customHeight="1">
      <c r="A108" s="167">
        <v>2030</v>
      </c>
      <c r="B108" s="169"/>
      <c r="C108" s="218" t="s">
        <v>34</v>
      </c>
      <c r="D108" s="198">
        <v>140000</v>
      </c>
      <c r="E108" s="191">
        <v>0</v>
      </c>
      <c r="F108" s="251">
        <f t="shared" si="1"/>
        <v>140000</v>
      </c>
    </row>
    <row r="109" spans="1:6" ht="13.5" thickBot="1">
      <c r="A109" s="168"/>
      <c r="B109" s="169"/>
      <c r="C109" s="215"/>
      <c r="D109" s="205"/>
      <c r="E109" s="192"/>
      <c r="F109" s="250">
        <f t="shared" si="1"/>
        <v>0</v>
      </c>
    </row>
    <row r="110" spans="2:6" s="10" customFormat="1" ht="13.5" thickBot="1">
      <c r="B110" s="89"/>
      <c r="C110" s="97" t="s">
        <v>47</v>
      </c>
      <c r="D110" s="74">
        <f>D111</f>
        <v>353100</v>
      </c>
      <c r="E110" s="80">
        <f>E111</f>
        <v>0</v>
      </c>
      <c r="F110" s="75">
        <f t="shared" si="1"/>
        <v>353100</v>
      </c>
    </row>
    <row r="111" spans="2:6" s="10" customFormat="1" ht="12.75">
      <c r="B111" s="89"/>
      <c r="C111" s="102" t="s">
        <v>56</v>
      </c>
      <c r="D111" s="71">
        <f>D112</f>
        <v>353100</v>
      </c>
      <c r="E111" s="84">
        <f>E112</f>
        <v>0</v>
      </c>
      <c r="F111" s="72">
        <f t="shared" si="1"/>
        <v>353100</v>
      </c>
    </row>
    <row r="112" spans="1:6" ht="12.75" customHeight="1">
      <c r="A112" s="167">
        <v>2030</v>
      </c>
      <c r="B112" s="169"/>
      <c r="C112" s="218" t="s">
        <v>34</v>
      </c>
      <c r="D112" s="198">
        <v>353100</v>
      </c>
      <c r="E112" s="191">
        <v>0</v>
      </c>
      <c r="F112" s="251">
        <f t="shared" si="1"/>
        <v>353100</v>
      </c>
    </row>
    <row r="113" spans="1:6" ht="13.5" thickBot="1">
      <c r="A113" s="168"/>
      <c r="B113" s="169"/>
      <c r="C113" s="215"/>
      <c r="D113" s="205"/>
      <c r="E113" s="192"/>
      <c r="F113" s="250">
        <f t="shared" si="1"/>
        <v>0</v>
      </c>
    </row>
    <row r="114" spans="2:6" s="10" customFormat="1" ht="13.5" thickBot="1">
      <c r="B114" s="89"/>
      <c r="C114" s="97" t="s">
        <v>16</v>
      </c>
      <c r="D114" s="74">
        <f>D115</f>
        <v>487100</v>
      </c>
      <c r="E114" s="80">
        <f>E115</f>
        <v>0</v>
      </c>
      <c r="F114" s="75">
        <f t="shared" si="1"/>
        <v>487100</v>
      </c>
    </row>
    <row r="115" spans="2:6" s="10" customFormat="1" ht="12.75">
      <c r="B115" s="89"/>
      <c r="C115" s="102" t="s">
        <v>56</v>
      </c>
      <c r="D115" s="71">
        <f>D116</f>
        <v>487100</v>
      </c>
      <c r="E115" s="84">
        <f>E116</f>
        <v>0</v>
      </c>
      <c r="F115" s="72">
        <f t="shared" si="1"/>
        <v>487100</v>
      </c>
    </row>
    <row r="116" spans="1:6" ht="12.75" customHeight="1">
      <c r="A116" s="167">
        <v>2030</v>
      </c>
      <c r="B116" s="169"/>
      <c r="C116" s="218" t="s">
        <v>34</v>
      </c>
      <c r="D116" s="198">
        <v>487100</v>
      </c>
      <c r="E116" s="191">
        <v>0</v>
      </c>
      <c r="F116" s="251">
        <f t="shared" si="1"/>
        <v>487100</v>
      </c>
    </row>
    <row r="117" spans="1:6" ht="13.5" thickBot="1">
      <c r="A117" s="168"/>
      <c r="B117" s="169"/>
      <c r="C117" s="215"/>
      <c r="D117" s="205"/>
      <c r="E117" s="192"/>
      <c r="F117" s="250">
        <f t="shared" si="1"/>
        <v>0</v>
      </c>
    </row>
    <row r="118" spans="2:6" s="10" customFormat="1" ht="13.5" thickBot="1">
      <c r="B118" s="89"/>
      <c r="C118" s="97" t="s">
        <v>28</v>
      </c>
      <c r="D118" s="74">
        <f>D119</f>
        <v>116200</v>
      </c>
      <c r="E118" s="80">
        <f>E119</f>
        <v>0</v>
      </c>
      <c r="F118" s="75">
        <f t="shared" si="1"/>
        <v>116200</v>
      </c>
    </row>
    <row r="119" spans="2:6" s="10" customFormat="1" ht="12.75">
      <c r="B119" s="89"/>
      <c r="C119" s="102" t="s">
        <v>56</v>
      </c>
      <c r="D119" s="71">
        <f>D120</f>
        <v>116200</v>
      </c>
      <c r="E119" s="84">
        <f>E120</f>
        <v>0</v>
      </c>
      <c r="F119" s="72">
        <f t="shared" si="1"/>
        <v>116200</v>
      </c>
    </row>
    <row r="120" spans="1:6" ht="12.75" customHeight="1">
      <c r="A120" s="167">
        <v>2010</v>
      </c>
      <c r="B120" s="237"/>
      <c r="C120" s="218" t="s">
        <v>37</v>
      </c>
      <c r="D120" s="198">
        <v>116200</v>
      </c>
      <c r="E120" s="191">
        <v>0</v>
      </c>
      <c r="F120" s="251">
        <f t="shared" si="1"/>
        <v>116200</v>
      </c>
    </row>
    <row r="121" spans="1:6" ht="27" customHeight="1" thickBot="1">
      <c r="A121" s="168"/>
      <c r="B121" s="238"/>
      <c r="C121" s="215"/>
      <c r="D121" s="205"/>
      <c r="E121" s="192"/>
      <c r="F121" s="250">
        <f t="shared" si="1"/>
        <v>0</v>
      </c>
    </row>
    <row r="122" spans="2:6" ht="13.5" thickBot="1">
      <c r="B122" s="65">
        <v>853</v>
      </c>
      <c r="C122" s="95" t="s">
        <v>17</v>
      </c>
      <c r="D122" s="63">
        <v>0</v>
      </c>
      <c r="E122" s="63">
        <f>E125</f>
        <v>210800</v>
      </c>
      <c r="F122" s="64">
        <f t="shared" si="1"/>
        <v>210800</v>
      </c>
    </row>
    <row r="123" spans="2:6" s="10" customFormat="1" ht="13.5" thickBot="1">
      <c r="B123" s="228"/>
      <c r="C123" s="97" t="s">
        <v>20</v>
      </c>
      <c r="D123" s="74">
        <f>D124</f>
        <v>0</v>
      </c>
      <c r="E123" s="80">
        <f>E124</f>
        <v>210800</v>
      </c>
      <c r="F123" s="75">
        <f t="shared" si="1"/>
        <v>210800</v>
      </c>
    </row>
    <row r="124" spans="2:6" s="10" customFormat="1" ht="12.75">
      <c r="B124" s="229"/>
      <c r="C124" s="102" t="s">
        <v>56</v>
      </c>
      <c r="D124" s="71">
        <f>D125</f>
        <v>0</v>
      </c>
      <c r="E124" s="84">
        <f>E125</f>
        <v>210800</v>
      </c>
      <c r="F124" s="72">
        <f t="shared" si="1"/>
        <v>210800</v>
      </c>
    </row>
    <row r="125" spans="1:6" ht="12.75" customHeight="1">
      <c r="A125" s="172" t="s">
        <v>38</v>
      </c>
      <c r="B125" s="229"/>
      <c r="C125" s="208" t="s">
        <v>39</v>
      </c>
      <c r="D125" s="179">
        <v>0</v>
      </c>
      <c r="E125" s="179">
        <v>210800</v>
      </c>
      <c r="F125" s="241">
        <f t="shared" si="1"/>
        <v>210800</v>
      </c>
    </row>
    <row r="126" spans="1:6" ht="12.75">
      <c r="A126" s="169"/>
      <c r="B126" s="229"/>
      <c r="C126" s="170"/>
      <c r="D126" s="179"/>
      <c r="E126" s="179"/>
      <c r="F126" s="241">
        <f t="shared" si="1"/>
        <v>0</v>
      </c>
    </row>
    <row r="127" spans="1:6" ht="13.5" thickBot="1">
      <c r="A127" s="173"/>
      <c r="B127" s="246"/>
      <c r="C127" s="209"/>
      <c r="D127" s="179"/>
      <c r="E127" s="179"/>
      <c r="F127" s="241">
        <f t="shared" si="1"/>
        <v>0</v>
      </c>
    </row>
    <row r="128" spans="2:6" ht="13.5" thickBot="1">
      <c r="B128" s="70"/>
      <c r="C128" s="69" t="s">
        <v>25</v>
      </c>
      <c r="D128" s="63">
        <f>D9+D15+D21+D32+D37+D55+D61+D67+D76+D86+D122</f>
        <v>11974751</v>
      </c>
      <c r="E128" s="63">
        <f>E9+E15+E21+E32+E37+E55+E61+E67+E76+E86+E122</f>
        <v>9716928</v>
      </c>
      <c r="F128" s="64">
        <f t="shared" si="1"/>
        <v>21691679</v>
      </c>
    </row>
    <row r="129" spans="2:6" ht="12.75">
      <c r="B129" s="1"/>
      <c r="C129" s="6"/>
      <c r="D129" s="9"/>
      <c r="E129" s="9"/>
      <c r="F129" s="20"/>
    </row>
    <row r="130" spans="2:6" ht="12.75">
      <c r="B130" s="1"/>
      <c r="C130" s="6"/>
      <c r="D130" s="9"/>
      <c r="E130" s="9"/>
      <c r="F130" s="20"/>
    </row>
    <row r="131" spans="2:5" ht="12.75">
      <c r="B131" s="1"/>
      <c r="C131" s="6"/>
      <c r="D131" s="9"/>
      <c r="E131" s="9"/>
    </row>
    <row r="132" spans="2:5" ht="12.75">
      <c r="B132" s="1"/>
      <c r="C132" s="6"/>
      <c r="D132" s="9"/>
      <c r="E132" s="9"/>
    </row>
    <row r="133" spans="2:5" ht="12.75">
      <c r="B133" s="1"/>
      <c r="C133" s="6"/>
      <c r="D133" s="9"/>
      <c r="E133" s="9"/>
    </row>
    <row r="134" spans="2:5" ht="12.75">
      <c r="B134" s="1"/>
      <c r="C134" s="6"/>
      <c r="D134" s="9"/>
      <c r="E134" s="9"/>
    </row>
    <row r="135" spans="2:5" ht="12.75">
      <c r="B135" s="1"/>
      <c r="C135" s="6"/>
      <c r="D135" s="9"/>
      <c r="E135" s="9"/>
    </row>
    <row r="136" spans="2:5" ht="12.75">
      <c r="B136" s="1"/>
      <c r="C136" s="6"/>
      <c r="D136" s="9"/>
      <c r="E136" s="9"/>
    </row>
    <row r="137" spans="2:5" ht="12.75">
      <c r="B137" s="1"/>
      <c r="C137" s="6"/>
      <c r="D137" s="9"/>
      <c r="E137" s="9"/>
    </row>
    <row r="138" spans="2:5" ht="12.75">
      <c r="B138" s="1"/>
      <c r="C138" s="6"/>
      <c r="D138" s="9"/>
      <c r="E138" s="9"/>
    </row>
    <row r="139" spans="2:5" ht="12.75">
      <c r="B139" s="1"/>
      <c r="C139" s="6"/>
      <c r="D139" s="9"/>
      <c r="E139" s="9"/>
    </row>
    <row r="140" spans="2:5" ht="12.75">
      <c r="B140" s="1"/>
      <c r="C140" s="6"/>
      <c r="D140" s="9"/>
      <c r="E140" s="9"/>
    </row>
    <row r="141" spans="2:5" ht="12.75">
      <c r="B141" s="1"/>
      <c r="C141" s="6"/>
      <c r="D141" s="9"/>
      <c r="E141" s="9"/>
    </row>
    <row r="142" spans="2:5" ht="12.75">
      <c r="B142" s="1"/>
      <c r="C142" s="6"/>
      <c r="D142" s="9"/>
      <c r="E142" s="9"/>
    </row>
    <row r="143" spans="2:5" ht="12.75">
      <c r="B143" s="1"/>
      <c r="C143" s="6"/>
      <c r="D143" s="9"/>
      <c r="E143" s="9"/>
    </row>
    <row r="144" spans="2:5" ht="12.75">
      <c r="B144" s="1"/>
      <c r="C144" s="6"/>
      <c r="D144" s="9"/>
      <c r="E144" s="9"/>
    </row>
    <row r="145" spans="2:5" ht="12.75">
      <c r="B145" s="1"/>
      <c r="C145" s="6"/>
      <c r="D145" s="9"/>
      <c r="E145" s="9"/>
    </row>
  </sheetData>
  <sheetProtection/>
  <mergeCells count="138">
    <mergeCell ref="F125:F127"/>
    <mergeCell ref="F83:F85"/>
    <mergeCell ref="F89:F90"/>
    <mergeCell ref="F93:F95"/>
    <mergeCell ref="F98:F100"/>
    <mergeCell ref="F104:F105"/>
    <mergeCell ref="F108:F109"/>
    <mergeCell ref="F112:F113"/>
    <mergeCell ref="F116:F117"/>
    <mergeCell ref="F120:F121"/>
    <mergeCell ref="F40:F42"/>
    <mergeCell ref="F43:F45"/>
    <mergeCell ref="F53:F54"/>
    <mergeCell ref="F58:F60"/>
    <mergeCell ref="F64:F66"/>
    <mergeCell ref="F70:F72"/>
    <mergeCell ref="F35:F36"/>
    <mergeCell ref="F73:F75"/>
    <mergeCell ref="F77:F79"/>
    <mergeCell ref="B123:B127"/>
    <mergeCell ref="C125:C127"/>
    <mergeCell ref="D125:D127"/>
    <mergeCell ref="E125:E127"/>
    <mergeCell ref="B89:B90"/>
    <mergeCell ref="C112:C113"/>
    <mergeCell ref="D112:D113"/>
    <mergeCell ref="A120:A121"/>
    <mergeCell ref="B120:B121"/>
    <mergeCell ref="C120:C121"/>
    <mergeCell ref="D120:D121"/>
    <mergeCell ref="E120:E121"/>
    <mergeCell ref="F7:F8"/>
    <mergeCell ref="F12:F14"/>
    <mergeCell ref="F18:F20"/>
    <mergeCell ref="F24:F26"/>
    <mergeCell ref="F29:F31"/>
    <mergeCell ref="E98:E100"/>
    <mergeCell ref="D89:D90"/>
    <mergeCell ref="E93:E95"/>
    <mergeCell ref="E89:E90"/>
    <mergeCell ref="A89:A90"/>
    <mergeCell ref="A116:A117"/>
    <mergeCell ref="B116:B117"/>
    <mergeCell ref="C116:C117"/>
    <mergeCell ref="D116:D117"/>
    <mergeCell ref="E116:E117"/>
    <mergeCell ref="D73:D75"/>
    <mergeCell ref="C35:C36"/>
    <mergeCell ref="C40:C42"/>
    <mergeCell ref="A98:A100"/>
    <mergeCell ref="B98:B100"/>
    <mergeCell ref="C98:C100"/>
    <mergeCell ref="D98:D100"/>
    <mergeCell ref="C77:C79"/>
    <mergeCell ref="A83:A85"/>
    <mergeCell ref="A93:A95"/>
    <mergeCell ref="B22:B31"/>
    <mergeCell ref="B33:B36"/>
    <mergeCell ref="B38:B54"/>
    <mergeCell ref="B68:B72"/>
    <mergeCell ref="B73:B75"/>
    <mergeCell ref="A108:A109"/>
    <mergeCell ref="B108:B109"/>
    <mergeCell ref="C108:C109"/>
    <mergeCell ref="C93:C95"/>
    <mergeCell ref="B93:B95"/>
    <mergeCell ref="C104:C105"/>
    <mergeCell ref="A104:A105"/>
    <mergeCell ref="D108:D109"/>
    <mergeCell ref="C89:C90"/>
    <mergeCell ref="D104:D105"/>
    <mergeCell ref="C83:C85"/>
    <mergeCell ref="E35:E36"/>
    <mergeCell ref="D58:D60"/>
    <mergeCell ref="E64:E66"/>
    <mergeCell ref="E40:E42"/>
    <mergeCell ref="D40:D42"/>
    <mergeCell ref="E70:E72"/>
    <mergeCell ref="D2:E2"/>
    <mergeCell ref="D83:D85"/>
    <mergeCell ref="E83:E85"/>
    <mergeCell ref="D43:D45"/>
    <mergeCell ref="E53:E54"/>
    <mergeCell ref="E77:E79"/>
    <mergeCell ref="E58:E60"/>
    <mergeCell ref="D12:D14"/>
    <mergeCell ref="E29:E31"/>
    <mergeCell ref="E73:E75"/>
    <mergeCell ref="D7:D8"/>
    <mergeCell ref="B10:B14"/>
    <mergeCell ref="E104:E105"/>
    <mergeCell ref="D93:D95"/>
    <mergeCell ref="D70:D72"/>
    <mergeCell ref="D64:D66"/>
    <mergeCell ref="B16:B20"/>
    <mergeCell ref="C29:C31"/>
    <mergeCell ref="C43:C45"/>
    <mergeCell ref="C70:C72"/>
    <mergeCell ref="E112:E113"/>
    <mergeCell ref="E108:E109"/>
    <mergeCell ref="B7:B8"/>
    <mergeCell ref="C7:C8"/>
    <mergeCell ref="E24:E26"/>
    <mergeCell ref="D18:D20"/>
    <mergeCell ref="D77:D79"/>
    <mergeCell ref="D53:D54"/>
    <mergeCell ref="E43:E45"/>
    <mergeCell ref="E18:E20"/>
    <mergeCell ref="B3:E5"/>
    <mergeCell ref="A64:A66"/>
    <mergeCell ref="A70:A72"/>
    <mergeCell ref="A12:A14"/>
    <mergeCell ref="A35:A36"/>
    <mergeCell ref="A24:A26"/>
    <mergeCell ref="E7:E8"/>
    <mergeCell ref="A40:A42"/>
    <mergeCell ref="A29:A31"/>
    <mergeCell ref="E12:E14"/>
    <mergeCell ref="D24:D26"/>
    <mergeCell ref="D35:D36"/>
    <mergeCell ref="C24:C26"/>
    <mergeCell ref="B77:B79"/>
    <mergeCell ref="B83:B85"/>
    <mergeCell ref="C58:C60"/>
    <mergeCell ref="C64:C66"/>
    <mergeCell ref="C53:C54"/>
    <mergeCell ref="D29:D31"/>
    <mergeCell ref="C73:C75"/>
    <mergeCell ref="A112:A113"/>
    <mergeCell ref="B104:B105"/>
    <mergeCell ref="C12:C14"/>
    <mergeCell ref="C18:C20"/>
    <mergeCell ref="A125:A127"/>
    <mergeCell ref="A43:A45"/>
    <mergeCell ref="A53:A54"/>
    <mergeCell ref="A58:A60"/>
    <mergeCell ref="B112:B113"/>
    <mergeCell ref="A18:A20"/>
  </mergeCells>
  <printOptions/>
  <pageMargins left="0.5118110236220472" right="0.3937007874015748" top="0.2362204724409449" bottom="0.3937007874015748" header="0" footer="0"/>
  <pageSetup horizontalDpi="600" verticalDpi="600" orientation="portrait" paperSize="9" scale="88" r:id="rId1"/>
  <rowBreaks count="1" manualBreakCount="1">
    <brk id="60" min="1" max="5" man="1"/>
  </rowBreaks>
  <ignoredErrors>
    <ignoredError sqref="B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">
      <selection activeCell="I107" sqref="I107"/>
    </sheetView>
  </sheetViews>
  <sheetFormatPr defaultColWidth="9.00390625" defaultRowHeight="12.75"/>
  <cols>
    <col min="1" max="1" width="5.625" style="2" customWidth="1"/>
    <col min="2" max="2" width="7.25390625" style="2" customWidth="1"/>
    <col min="3" max="3" width="58.875" style="2" customWidth="1"/>
    <col min="4" max="4" width="13.125" style="12" customWidth="1"/>
    <col min="5" max="5" width="13.625" style="12" customWidth="1"/>
    <col min="6" max="6" width="13.375" style="3" bestFit="1" customWidth="1"/>
    <col min="7" max="16384" width="9.125" style="3" customWidth="1"/>
  </cols>
  <sheetData>
    <row r="1" ht="12" customHeight="1">
      <c r="E1" s="19" t="s">
        <v>75</v>
      </c>
    </row>
    <row r="2" ht="12" customHeight="1">
      <c r="E2" s="19"/>
    </row>
    <row r="3" spans="1:5" ht="18" customHeight="1">
      <c r="A3" s="3"/>
      <c r="B3" s="188" t="s">
        <v>64</v>
      </c>
      <c r="C3" s="188"/>
      <c r="D3" s="188"/>
      <c r="E3" s="188"/>
    </row>
    <row r="4" spans="1:5" ht="18" customHeight="1">
      <c r="A4" s="3"/>
      <c r="B4" s="188"/>
      <c r="C4" s="188"/>
      <c r="D4" s="188"/>
      <c r="E4" s="188"/>
    </row>
    <row r="5" spans="1:5" ht="18" customHeight="1">
      <c r="A5" s="3"/>
      <c r="B5" s="188"/>
      <c r="C5" s="188"/>
      <c r="D5" s="188"/>
      <c r="E5" s="188"/>
    </row>
    <row r="6" spans="1:2" ht="12" customHeight="1" thickBot="1">
      <c r="A6" s="300"/>
      <c r="B6" s="300"/>
    </row>
    <row r="7" spans="1:6" ht="12" customHeight="1">
      <c r="A7" s="301" t="s">
        <v>0</v>
      </c>
      <c r="B7" s="281" t="s">
        <v>1</v>
      </c>
      <c r="C7" s="283" t="s">
        <v>2</v>
      </c>
      <c r="D7" s="285" t="s">
        <v>9</v>
      </c>
      <c r="E7" s="189" t="s">
        <v>23</v>
      </c>
      <c r="F7" s="263" t="s">
        <v>50</v>
      </c>
    </row>
    <row r="8" spans="1:6" ht="29.25" customHeight="1" thickBot="1">
      <c r="A8" s="302"/>
      <c r="B8" s="282"/>
      <c r="C8" s="284"/>
      <c r="D8" s="286"/>
      <c r="E8" s="190"/>
      <c r="F8" s="264"/>
    </row>
    <row r="9" spans="1:6" ht="12" customHeight="1" thickBot="1">
      <c r="A9" s="32" t="s">
        <v>21</v>
      </c>
      <c r="B9" s="29"/>
      <c r="C9" s="22" t="s">
        <v>22</v>
      </c>
      <c r="D9" s="23">
        <v>0</v>
      </c>
      <c r="E9" s="45">
        <f>SUM(E10)</f>
        <v>25000</v>
      </c>
      <c r="F9" s="48">
        <f aca="true" t="shared" si="0" ref="F9:F47">SUM(D9:E9)</f>
        <v>25000</v>
      </c>
    </row>
    <row r="10" spans="1:6" ht="12" customHeight="1">
      <c r="A10" s="15"/>
      <c r="B10" s="35" t="s">
        <v>26</v>
      </c>
      <c r="C10" s="36" t="s">
        <v>27</v>
      </c>
      <c r="D10" s="37">
        <f aca="true" t="shared" si="1" ref="D10:E12">D11</f>
        <v>0</v>
      </c>
      <c r="E10" s="46">
        <f t="shared" si="1"/>
        <v>25000</v>
      </c>
      <c r="F10" s="54">
        <f t="shared" si="0"/>
        <v>25000</v>
      </c>
    </row>
    <row r="11" spans="1:6" ht="12" customHeight="1">
      <c r="A11" s="121"/>
      <c r="B11" s="137"/>
      <c r="C11" s="115" t="s">
        <v>19</v>
      </c>
      <c r="D11" s="116">
        <f t="shared" si="1"/>
        <v>0</v>
      </c>
      <c r="E11" s="117">
        <f t="shared" si="1"/>
        <v>25000</v>
      </c>
      <c r="F11" s="118">
        <f t="shared" si="0"/>
        <v>25000</v>
      </c>
    </row>
    <row r="12" spans="1:6" ht="12" customHeight="1">
      <c r="A12" s="121"/>
      <c r="B12" s="120"/>
      <c r="C12" s="43" t="s">
        <v>69</v>
      </c>
      <c r="D12" s="155">
        <f t="shared" si="1"/>
        <v>0</v>
      </c>
      <c r="E12" s="117">
        <f t="shared" si="1"/>
        <v>25000</v>
      </c>
      <c r="F12" s="118">
        <f t="shared" si="0"/>
        <v>25000</v>
      </c>
    </row>
    <row r="13" spans="1:6" ht="12" customHeight="1" thickBot="1">
      <c r="A13" s="121"/>
      <c r="B13" s="138"/>
      <c r="C13" s="43" t="s">
        <v>71</v>
      </c>
      <c r="D13" s="116">
        <v>0</v>
      </c>
      <c r="E13" s="117">
        <v>25000</v>
      </c>
      <c r="F13" s="118">
        <f t="shared" si="0"/>
        <v>25000</v>
      </c>
    </row>
    <row r="14" spans="1:6" ht="12" customHeight="1" thickBot="1">
      <c r="A14" s="32">
        <v>700</v>
      </c>
      <c r="B14" s="29"/>
      <c r="C14" s="22" t="s">
        <v>3</v>
      </c>
      <c r="D14" s="23">
        <v>0</v>
      </c>
      <c r="E14" s="45">
        <f>SUM(E15)</f>
        <v>35000</v>
      </c>
      <c r="F14" s="48">
        <f t="shared" si="0"/>
        <v>35000</v>
      </c>
    </row>
    <row r="15" spans="1:6" ht="12" customHeight="1">
      <c r="A15" s="11"/>
      <c r="B15" s="38">
        <v>70005</v>
      </c>
      <c r="C15" s="39" t="s">
        <v>18</v>
      </c>
      <c r="D15" s="37">
        <f aca="true" t="shared" si="2" ref="D15:E17">D16</f>
        <v>0</v>
      </c>
      <c r="E15" s="46">
        <f t="shared" si="2"/>
        <v>35000</v>
      </c>
      <c r="F15" s="53">
        <f t="shared" si="0"/>
        <v>35000</v>
      </c>
    </row>
    <row r="16" spans="1:6" ht="12" customHeight="1">
      <c r="A16" s="121"/>
      <c r="B16" s="137"/>
      <c r="C16" s="115" t="s">
        <v>19</v>
      </c>
      <c r="D16" s="116">
        <f t="shared" si="2"/>
        <v>0</v>
      </c>
      <c r="E16" s="117">
        <f t="shared" si="2"/>
        <v>35000</v>
      </c>
      <c r="F16" s="118">
        <f t="shared" si="0"/>
        <v>35000</v>
      </c>
    </row>
    <row r="17" spans="1:6" ht="12" customHeight="1">
      <c r="A17" s="121"/>
      <c r="B17" s="120"/>
      <c r="C17" s="43" t="s">
        <v>69</v>
      </c>
      <c r="D17" s="155">
        <f t="shared" si="2"/>
        <v>0</v>
      </c>
      <c r="E17" s="117">
        <f t="shared" si="2"/>
        <v>35000</v>
      </c>
      <c r="F17" s="118">
        <f t="shared" si="0"/>
        <v>35000</v>
      </c>
    </row>
    <row r="18" spans="1:6" ht="12" customHeight="1" thickBot="1">
      <c r="A18" s="121"/>
      <c r="B18" s="138"/>
      <c r="C18" s="43" t="s">
        <v>71</v>
      </c>
      <c r="D18" s="116">
        <v>0</v>
      </c>
      <c r="E18" s="117">
        <v>35000</v>
      </c>
      <c r="F18" s="118">
        <f t="shared" si="0"/>
        <v>35000</v>
      </c>
    </row>
    <row r="19" spans="1:6" ht="12" customHeight="1" thickBot="1">
      <c r="A19" s="32">
        <v>710</v>
      </c>
      <c r="B19" s="29"/>
      <c r="C19" s="22" t="s">
        <v>4</v>
      </c>
      <c r="D19" s="23">
        <v>0</v>
      </c>
      <c r="E19" s="45">
        <f>E20+E24</f>
        <v>406280</v>
      </c>
      <c r="F19" s="48">
        <f t="shared" si="0"/>
        <v>406280</v>
      </c>
    </row>
    <row r="20" spans="1:6" ht="12" customHeight="1">
      <c r="A20" s="33"/>
      <c r="B20" s="38">
        <v>71013</v>
      </c>
      <c r="C20" s="39" t="s">
        <v>10</v>
      </c>
      <c r="D20" s="37">
        <f aca="true" t="shared" si="3" ref="D20:E22">D21</f>
        <v>0</v>
      </c>
      <c r="E20" s="46">
        <f t="shared" si="3"/>
        <v>60000</v>
      </c>
      <c r="F20" s="53">
        <f t="shared" si="0"/>
        <v>60000</v>
      </c>
    </row>
    <row r="21" spans="1:6" ht="12" customHeight="1">
      <c r="A21" s="121"/>
      <c r="B21" s="137"/>
      <c r="C21" s="115" t="s">
        <v>19</v>
      </c>
      <c r="D21" s="116">
        <f t="shared" si="3"/>
        <v>0</v>
      </c>
      <c r="E21" s="117">
        <f t="shared" si="3"/>
        <v>60000</v>
      </c>
      <c r="F21" s="118">
        <f t="shared" si="0"/>
        <v>60000</v>
      </c>
    </row>
    <row r="22" spans="1:6" ht="12" customHeight="1">
      <c r="A22" s="121"/>
      <c r="B22" s="120"/>
      <c r="C22" s="43" t="s">
        <v>69</v>
      </c>
      <c r="D22" s="155">
        <f t="shared" si="3"/>
        <v>0</v>
      </c>
      <c r="E22" s="117">
        <f t="shared" si="3"/>
        <v>60000</v>
      </c>
      <c r="F22" s="118">
        <f t="shared" si="0"/>
        <v>60000</v>
      </c>
    </row>
    <row r="23" spans="1:6" ht="12" customHeight="1">
      <c r="A23" s="121"/>
      <c r="B23" s="138"/>
      <c r="C23" s="43" t="s">
        <v>71</v>
      </c>
      <c r="D23" s="116">
        <v>0</v>
      </c>
      <c r="E23" s="117">
        <v>60000</v>
      </c>
      <c r="F23" s="118">
        <f t="shared" si="0"/>
        <v>60000</v>
      </c>
    </row>
    <row r="24" spans="1:6" ht="12" customHeight="1">
      <c r="A24" s="11"/>
      <c r="B24" s="40">
        <v>71015</v>
      </c>
      <c r="C24" s="41" t="s">
        <v>5</v>
      </c>
      <c r="D24" s="42">
        <f>D25</f>
        <v>0</v>
      </c>
      <c r="E24" s="142">
        <f>E25</f>
        <v>346280</v>
      </c>
      <c r="F24" s="143">
        <f t="shared" si="0"/>
        <v>346280</v>
      </c>
    </row>
    <row r="25" spans="1:6" ht="12" customHeight="1">
      <c r="A25" s="121"/>
      <c r="B25" s="120"/>
      <c r="C25" s="115" t="s">
        <v>19</v>
      </c>
      <c r="D25" s="116">
        <f>D26+D29</f>
        <v>0</v>
      </c>
      <c r="E25" s="117">
        <f>E26+E29</f>
        <v>346280</v>
      </c>
      <c r="F25" s="118">
        <f t="shared" si="0"/>
        <v>346280</v>
      </c>
    </row>
    <row r="26" spans="1:6" ht="12" customHeight="1">
      <c r="A26" s="121"/>
      <c r="B26" s="120"/>
      <c r="C26" s="43" t="s">
        <v>69</v>
      </c>
      <c r="D26" s="116">
        <f>D27+D28</f>
        <v>0</v>
      </c>
      <c r="E26" s="117">
        <f>E27+E28</f>
        <v>342480</v>
      </c>
      <c r="F26" s="118">
        <f t="shared" si="0"/>
        <v>342480</v>
      </c>
    </row>
    <row r="27" spans="1:6" ht="12" customHeight="1">
      <c r="A27" s="121"/>
      <c r="B27" s="120"/>
      <c r="C27" s="43" t="s">
        <v>70</v>
      </c>
      <c r="D27" s="116">
        <v>0</v>
      </c>
      <c r="E27" s="117">
        <f>62624+164972+17924+35044+5706+3000</f>
        <v>289270</v>
      </c>
      <c r="F27" s="118">
        <f t="shared" si="0"/>
        <v>289270</v>
      </c>
    </row>
    <row r="28" spans="1:6" ht="12" customHeight="1">
      <c r="A28" s="121"/>
      <c r="B28" s="120"/>
      <c r="C28" s="43" t="s">
        <v>71</v>
      </c>
      <c r="D28" s="116">
        <v>0</v>
      </c>
      <c r="E28" s="117">
        <f>13778+200+12921+648+1050+1680+6725+400+1555+6183+1000+6335+735</f>
        <v>53210</v>
      </c>
      <c r="F28" s="118">
        <f t="shared" si="0"/>
        <v>53210</v>
      </c>
    </row>
    <row r="29" spans="1:6" ht="12" customHeight="1" thickBot="1">
      <c r="A29" s="121"/>
      <c r="B29" s="120"/>
      <c r="C29" s="43" t="s">
        <v>55</v>
      </c>
      <c r="D29" s="116">
        <v>0</v>
      </c>
      <c r="E29" s="117">
        <v>3800</v>
      </c>
      <c r="F29" s="124">
        <f t="shared" si="0"/>
        <v>3800</v>
      </c>
    </row>
    <row r="30" spans="1:6" ht="12" customHeight="1" hidden="1" thickBot="1">
      <c r="A30" s="32">
        <v>720</v>
      </c>
      <c r="B30" s="29"/>
      <c r="C30" s="22" t="s">
        <v>32</v>
      </c>
      <c r="D30" s="23">
        <f>D31</f>
        <v>0</v>
      </c>
      <c r="E30" s="45">
        <v>0</v>
      </c>
      <c r="F30" s="48">
        <f t="shared" si="0"/>
        <v>0</v>
      </c>
    </row>
    <row r="31" spans="1:6" s="13" customFormat="1" ht="12" customHeight="1" hidden="1">
      <c r="A31" s="11"/>
      <c r="B31" s="38">
        <v>72095</v>
      </c>
      <c r="C31" s="39" t="s">
        <v>29</v>
      </c>
      <c r="D31" s="37">
        <f>D32</f>
        <v>0</v>
      </c>
      <c r="E31" s="46">
        <v>0</v>
      </c>
      <c r="F31" s="53">
        <f t="shared" si="0"/>
        <v>0</v>
      </c>
    </row>
    <row r="32" spans="1:6" ht="12" customHeight="1" hidden="1" thickBot="1">
      <c r="A32" s="11"/>
      <c r="B32" s="30"/>
      <c r="C32" s="26" t="s">
        <v>31</v>
      </c>
      <c r="D32" s="28">
        <v>0</v>
      </c>
      <c r="E32" s="25">
        <v>0</v>
      </c>
      <c r="F32" s="47">
        <f t="shared" si="0"/>
        <v>0</v>
      </c>
    </row>
    <row r="33" spans="1:6" ht="12" customHeight="1" thickBot="1">
      <c r="A33" s="32">
        <v>750</v>
      </c>
      <c r="B33" s="29"/>
      <c r="C33" s="22" t="s">
        <v>6</v>
      </c>
      <c r="D33" s="23">
        <f>D34+D42+D38</f>
        <v>275916</v>
      </c>
      <c r="E33" s="45">
        <f>E34+E42+E38</f>
        <v>168656</v>
      </c>
      <c r="F33" s="48">
        <f t="shared" si="0"/>
        <v>444572</v>
      </c>
    </row>
    <row r="34" spans="1:6" s="17" customFormat="1" ht="12">
      <c r="A34" s="11"/>
      <c r="B34" s="38">
        <v>75011</v>
      </c>
      <c r="C34" s="39" t="s">
        <v>7</v>
      </c>
      <c r="D34" s="37">
        <f aca="true" t="shared" si="4" ref="D34:E36">D35</f>
        <v>274516</v>
      </c>
      <c r="E34" s="46">
        <f t="shared" si="4"/>
        <v>111656</v>
      </c>
      <c r="F34" s="53">
        <f t="shared" si="0"/>
        <v>386172</v>
      </c>
    </row>
    <row r="35" spans="1:6" s="119" customFormat="1" ht="12.75">
      <c r="A35" s="121"/>
      <c r="B35" s="120"/>
      <c r="C35" s="115" t="s">
        <v>19</v>
      </c>
      <c r="D35" s="116">
        <f t="shared" si="4"/>
        <v>274516</v>
      </c>
      <c r="E35" s="117">
        <f t="shared" si="4"/>
        <v>111656</v>
      </c>
      <c r="F35" s="118">
        <f t="shared" si="0"/>
        <v>386172</v>
      </c>
    </row>
    <row r="36" spans="1:6" s="119" customFormat="1" ht="12.75">
      <c r="A36" s="121"/>
      <c r="B36" s="120"/>
      <c r="C36" s="43" t="s">
        <v>69</v>
      </c>
      <c r="D36" s="116">
        <f t="shared" si="4"/>
        <v>274516</v>
      </c>
      <c r="E36" s="117">
        <f t="shared" si="4"/>
        <v>111656</v>
      </c>
      <c r="F36" s="118">
        <f t="shared" si="0"/>
        <v>386172</v>
      </c>
    </row>
    <row r="37" spans="1:6" s="119" customFormat="1" ht="12.75">
      <c r="A37" s="121"/>
      <c r="B37" s="138"/>
      <c r="C37" s="43" t="s">
        <v>70</v>
      </c>
      <c r="D37" s="116">
        <v>274516</v>
      </c>
      <c r="E37" s="117">
        <v>111656</v>
      </c>
      <c r="F37" s="124">
        <f t="shared" si="0"/>
        <v>386172</v>
      </c>
    </row>
    <row r="38" spans="1:6" s="13" customFormat="1" ht="12" customHeight="1">
      <c r="A38" s="11"/>
      <c r="B38" s="38">
        <v>75023</v>
      </c>
      <c r="C38" s="39" t="s">
        <v>44</v>
      </c>
      <c r="D38" s="37">
        <f aca="true" t="shared" si="5" ref="D38:E40">D39</f>
        <v>1100</v>
      </c>
      <c r="E38" s="46">
        <f t="shared" si="5"/>
        <v>0</v>
      </c>
      <c r="F38" s="53">
        <f t="shared" si="0"/>
        <v>1100</v>
      </c>
    </row>
    <row r="39" spans="1:6" s="13" customFormat="1" ht="12" customHeight="1">
      <c r="A39" s="11"/>
      <c r="B39" s="30"/>
      <c r="C39" s="34" t="s">
        <v>19</v>
      </c>
      <c r="D39" s="156">
        <f t="shared" si="5"/>
        <v>1100</v>
      </c>
      <c r="E39" s="157">
        <f t="shared" si="5"/>
        <v>0</v>
      </c>
      <c r="F39" s="158">
        <f t="shared" si="0"/>
        <v>1100</v>
      </c>
    </row>
    <row r="40" spans="1:6" ht="12" customHeight="1">
      <c r="A40" s="121"/>
      <c r="B40" s="120"/>
      <c r="C40" s="43" t="s">
        <v>69</v>
      </c>
      <c r="D40" s="116">
        <f t="shared" si="5"/>
        <v>1100</v>
      </c>
      <c r="E40" s="117">
        <f t="shared" si="5"/>
        <v>0</v>
      </c>
      <c r="F40" s="118">
        <f t="shared" si="0"/>
        <v>1100</v>
      </c>
    </row>
    <row r="41" spans="1:6" s="119" customFormat="1" ht="12.75">
      <c r="A41" s="121"/>
      <c r="B41" s="138"/>
      <c r="C41" s="43" t="s">
        <v>70</v>
      </c>
      <c r="D41" s="116">
        <v>1100</v>
      </c>
      <c r="E41" s="117">
        <v>0</v>
      </c>
      <c r="F41" s="124">
        <f t="shared" si="0"/>
        <v>1100</v>
      </c>
    </row>
    <row r="42" spans="1:6" s="119" customFormat="1" ht="12.75">
      <c r="A42" s="11"/>
      <c r="B42" s="38">
        <v>75045</v>
      </c>
      <c r="C42" s="39" t="s">
        <v>45</v>
      </c>
      <c r="D42" s="37">
        <f>D43</f>
        <v>300</v>
      </c>
      <c r="E42" s="46">
        <f>E43</f>
        <v>57000</v>
      </c>
      <c r="F42" s="143">
        <f t="shared" si="0"/>
        <v>57300</v>
      </c>
    </row>
    <row r="43" spans="1:6" s="119" customFormat="1" ht="12.75">
      <c r="A43" s="121"/>
      <c r="B43" s="137"/>
      <c r="C43" s="115" t="s">
        <v>19</v>
      </c>
      <c r="D43" s="123">
        <f>D44</f>
        <v>300</v>
      </c>
      <c r="E43" s="56">
        <f>E44</f>
        <v>57000</v>
      </c>
      <c r="F43" s="124">
        <f t="shared" si="0"/>
        <v>57300</v>
      </c>
    </row>
    <row r="44" spans="1:6" s="119" customFormat="1" ht="12.75">
      <c r="A44" s="121"/>
      <c r="B44" s="120"/>
      <c r="C44" s="43" t="s">
        <v>69</v>
      </c>
      <c r="D44" s="116">
        <f>D45+D46</f>
        <v>300</v>
      </c>
      <c r="E44" s="117">
        <f>E45+E46</f>
        <v>57000</v>
      </c>
      <c r="F44" s="118">
        <f t="shared" si="0"/>
        <v>57300</v>
      </c>
    </row>
    <row r="45" spans="1:6" s="119" customFormat="1" ht="12.75">
      <c r="A45" s="121"/>
      <c r="B45" s="120"/>
      <c r="C45" s="43" t="s">
        <v>70</v>
      </c>
      <c r="D45" s="123">
        <v>0</v>
      </c>
      <c r="E45" s="56">
        <f>5674+975+39791</f>
        <v>46440</v>
      </c>
      <c r="F45" s="124">
        <f t="shared" si="0"/>
        <v>46440</v>
      </c>
    </row>
    <row r="46" spans="1:6" s="13" customFormat="1" ht="12" customHeight="1" thickBot="1">
      <c r="A46" s="121"/>
      <c r="B46" s="138"/>
      <c r="C46" s="43" t="s">
        <v>71</v>
      </c>
      <c r="D46" s="123">
        <v>300</v>
      </c>
      <c r="E46" s="56">
        <f>3000+7500+60</f>
        <v>10560</v>
      </c>
      <c r="F46" s="124">
        <f t="shared" si="0"/>
        <v>10860</v>
      </c>
    </row>
    <row r="47" spans="1:6" ht="12" customHeight="1">
      <c r="A47" s="287">
        <v>751</v>
      </c>
      <c r="B47" s="289"/>
      <c r="C47" s="291" t="s">
        <v>49</v>
      </c>
      <c r="D47" s="295">
        <f>D49</f>
        <v>8335</v>
      </c>
      <c r="E47" s="269">
        <v>0</v>
      </c>
      <c r="F47" s="265">
        <f t="shared" si="0"/>
        <v>8335</v>
      </c>
    </row>
    <row r="48" spans="1:6" s="13" customFormat="1" ht="12" customHeight="1" thickBot="1">
      <c r="A48" s="288"/>
      <c r="B48" s="290"/>
      <c r="C48" s="292"/>
      <c r="D48" s="296"/>
      <c r="E48" s="270"/>
      <c r="F48" s="266"/>
    </row>
    <row r="49" spans="1:6" ht="12" customHeight="1">
      <c r="A49" s="16"/>
      <c r="B49" s="38">
        <v>75101</v>
      </c>
      <c r="C49" s="36" t="s">
        <v>30</v>
      </c>
      <c r="D49" s="37">
        <f aca="true" t="shared" si="6" ref="D49:E51">D50</f>
        <v>8335</v>
      </c>
      <c r="E49" s="46">
        <f t="shared" si="6"/>
        <v>0</v>
      </c>
      <c r="F49" s="55">
        <f aca="true" t="shared" si="7" ref="F49:F65">SUM(D49:E49)</f>
        <v>8335</v>
      </c>
    </row>
    <row r="50" spans="1:6" ht="12" customHeight="1">
      <c r="A50" s="121"/>
      <c r="B50" s="125"/>
      <c r="C50" s="115" t="s">
        <v>19</v>
      </c>
      <c r="D50" s="116">
        <f t="shared" si="6"/>
        <v>8335</v>
      </c>
      <c r="E50" s="117">
        <f t="shared" si="6"/>
        <v>0</v>
      </c>
      <c r="F50" s="118">
        <f t="shared" si="7"/>
        <v>8335</v>
      </c>
    </row>
    <row r="51" spans="1:6" s="119" customFormat="1" ht="12.75">
      <c r="A51" s="121"/>
      <c r="B51" s="120"/>
      <c r="C51" s="43" t="s">
        <v>69</v>
      </c>
      <c r="D51" s="116">
        <f t="shared" si="6"/>
        <v>8335</v>
      </c>
      <c r="E51" s="117">
        <f t="shared" si="6"/>
        <v>0</v>
      </c>
      <c r="F51" s="118">
        <f t="shared" si="7"/>
        <v>8335</v>
      </c>
    </row>
    <row r="52" spans="1:6" s="119" customFormat="1" ht="13.5" thickBot="1">
      <c r="A52" s="141"/>
      <c r="B52" s="139"/>
      <c r="C52" s="43" t="s">
        <v>70</v>
      </c>
      <c r="D52" s="131">
        <v>8335</v>
      </c>
      <c r="E52" s="132">
        <v>0</v>
      </c>
      <c r="F52" s="133">
        <f t="shared" si="7"/>
        <v>8335</v>
      </c>
    </row>
    <row r="53" spans="1:6" s="119" customFormat="1" ht="13.5" hidden="1" thickBot="1">
      <c r="A53" s="32">
        <v>752</v>
      </c>
      <c r="B53" s="29"/>
      <c r="C53" s="22" t="s">
        <v>36</v>
      </c>
      <c r="D53" s="23">
        <f>D54</f>
        <v>0</v>
      </c>
      <c r="E53" s="45">
        <v>0</v>
      </c>
      <c r="F53" s="48">
        <f t="shared" si="7"/>
        <v>0</v>
      </c>
    </row>
    <row r="54" spans="1:6" s="119" customFormat="1" ht="13.5" hidden="1" thickBot="1">
      <c r="A54" s="16"/>
      <c r="B54" s="38">
        <v>75212</v>
      </c>
      <c r="C54" s="39" t="s">
        <v>46</v>
      </c>
      <c r="D54" s="37">
        <f>D55</f>
        <v>0</v>
      </c>
      <c r="E54" s="46">
        <v>0</v>
      </c>
      <c r="F54" s="53">
        <f t="shared" si="7"/>
        <v>0</v>
      </c>
    </row>
    <row r="55" spans="1:6" s="119" customFormat="1" ht="13.5" hidden="1" thickBot="1">
      <c r="A55" s="11"/>
      <c r="B55" s="30"/>
      <c r="C55" s="34" t="s">
        <v>19</v>
      </c>
      <c r="D55" s="27">
        <f>D56</f>
        <v>0</v>
      </c>
      <c r="E55" s="24">
        <v>0</v>
      </c>
      <c r="F55" s="47">
        <f t="shared" si="7"/>
        <v>0</v>
      </c>
    </row>
    <row r="56" spans="1:6" ht="12" customHeight="1" hidden="1" thickBot="1">
      <c r="A56" s="11"/>
      <c r="B56" s="31"/>
      <c r="C56" s="43" t="s">
        <v>51</v>
      </c>
      <c r="D56" s="28">
        <v>0</v>
      </c>
      <c r="E56" s="25">
        <v>0</v>
      </c>
      <c r="F56" s="47">
        <f t="shared" si="7"/>
        <v>0</v>
      </c>
    </row>
    <row r="57" spans="1:6" s="119" customFormat="1" ht="13.5" thickBot="1">
      <c r="A57" s="32">
        <v>754</v>
      </c>
      <c r="B57" s="29"/>
      <c r="C57" s="22" t="s">
        <v>11</v>
      </c>
      <c r="D57" s="23">
        <f>D58</f>
        <v>0</v>
      </c>
      <c r="E57" s="45">
        <f>E58</f>
        <v>7177000</v>
      </c>
      <c r="F57" s="48">
        <f t="shared" si="7"/>
        <v>7177000</v>
      </c>
    </row>
    <row r="58" spans="1:6" s="119" customFormat="1" ht="12.75">
      <c r="A58" s="11"/>
      <c r="B58" s="38">
        <v>75411</v>
      </c>
      <c r="C58" s="39" t="s">
        <v>12</v>
      </c>
      <c r="D58" s="37">
        <f>D59</f>
        <v>0</v>
      </c>
      <c r="E58" s="46">
        <f>E59</f>
        <v>7177000</v>
      </c>
      <c r="F58" s="53">
        <f t="shared" si="7"/>
        <v>7177000</v>
      </c>
    </row>
    <row r="59" spans="1:6" s="119" customFormat="1" ht="12.75">
      <c r="A59" s="121"/>
      <c r="B59" s="140"/>
      <c r="C59" s="115" t="s">
        <v>19</v>
      </c>
      <c r="D59" s="116">
        <f>D60+D63</f>
        <v>0</v>
      </c>
      <c r="E59" s="117">
        <f>E60+E63</f>
        <v>7177000</v>
      </c>
      <c r="F59" s="118">
        <f t="shared" si="7"/>
        <v>7177000</v>
      </c>
    </row>
    <row r="60" spans="1:6" s="119" customFormat="1" ht="12.75">
      <c r="A60" s="121"/>
      <c r="B60" s="120"/>
      <c r="C60" s="43" t="s">
        <v>69</v>
      </c>
      <c r="D60" s="116">
        <f>D61+D62</f>
        <v>0</v>
      </c>
      <c r="E60" s="117">
        <f>E61+E62</f>
        <v>6760000</v>
      </c>
      <c r="F60" s="118">
        <f t="shared" si="7"/>
        <v>6760000</v>
      </c>
    </row>
    <row r="61" spans="1:6" s="119" customFormat="1" ht="12.75">
      <c r="A61" s="121"/>
      <c r="B61" s="125"/>
      <c r="C61" s="43" t="s">
        <v>70</v>
      </c>
      <c r="D61" s="116">
        <v>0</v>
      </c>
      <c r="E61" s="117">
        <v>5925700</v>
      </c>
      <c r="F61" s="118">
        <f t="shared" si="7"/>
        <v>5925700</v>
      </c>
    </row>
    <row r="62" spans="1:6" ht="12" customHeight="1">
      <c r="A62" s="121"/>
      <c r="B62" s="125"/>
      <c r="C62" s="43" t="s">
        <v>71</v>
      </c>
      <c r="D62" s="123">
        <v>0</v>
      </c>
      <c r="E62" s="56">
        <v>834300</v>
      </c>
      <c r="F62" s="124">
        <f t="shared" si="7"/>
        <v>834300</v>
      </c>
    </row>
    <row r="63" spans="1:6" ht="14.25" customHeight="1" thickBot="1">
      <c r="A63" s="121"/>
      <c r="B63" s="130"/>
      <c r="C63" s="43" t="s">
        <v>55</v>
      </c>
      <c r="D63" s="123">
        <v>0</v>
      </c>
      <c r="E63" s="56">
        <v>417000</v>
      </c>
      <c r="F63" s="124">
        <f t="shared" si="7"/>
        <v>417000</v>
      </c>
    </row>
    <row r="64" spans="1:6" s="119" customFormat="1" ht="13.5" thickBot="1">
      <c r="A64" s="32">
        <v>851</v>
      </c>
      <c r="B64" s="29"/>
      <c r="C64" s="22" t="s">
        <v>13</v>
      </c>
      <c r="D64" s="23">
        <f>D65</f>
        <v>600</v>
      </c>
      <c r="E64" s="45">
        <f>E65</f>
        <v>25300</v>
      </c>
      <c r="F64" s="48">
        <f t="shared" si="7"/>
        <v>25900</v>
      </c>
    </row>
    <row r="65" spans="1:6" s="119" customFormat="1" ht="12.75">
      <c r="A65" s="11"/>
      <c r="B65" s="298">
        <v>85156</v>
      </c>
      <c r="C65" s="261" t="s">
        <v>54</v>
      </c>
      <c r="D65" s="272">
        <f>D67</f>
        <v>600</v>
      </c>
      <c r="E65" s="271">
        <f>E67</f>
        <v>25300</v>
      </c>
      <c r="F65" s="262">
        <f t="shared" si="7"/>
        <v>25900</v>
      </c>
    </row>
    <row r="66" spans="1:6" s="119" customFormat="1" ht="12.75">
      <c r="A66" s="11"/>
      <c r="B66" s="299"/>
      <c r="C66" s="260"/>
      <c r="D66" s="268"/>
      <c r="E66" s="258"/>
      <c r="F66" s="256"/>
    </row>
    <row r="67" spans="1:6" s="119" customFormat="1" ht="12.75">
      <c r="A67" s="11"/>
      <c r="B67" s="30"/>
      <c r="C67" s="34" t="s">
        <v>19</v>
      </c>
      <c r="D67" s="156">
        <f>D68</f>
        <v>600</v>
      </c>
      <c r="E67" s="157">
        <f>E68</f>
        <v>25300</v>
      </c>
      <c r="F67" s="158">
        <f aca="true" t="shared" si="8" ref="F67:F72">SUM(D67:E67)</f>
        <v>25900</v>
      </c>
    </row>
    <row r="68" spans="1:6" s="119" customFormat="1" ht="12.75">
      <c r="A68" s="121"/>
      <c r="B68" s="120"/>
      <c r="C68" s="43" t="s">
        <v>69</v>
      </c>
      <c r="D68" s="116">
        <f>D69</f>
        <v>600</v>
      </c>
      <c r="E68" s="117">
        <f>E69</f>
        <v>25300</v>
      </c>
      <c r="F68" s="118">
        <f t="shared" si="8"/>
        <v>25900</v>
      </c>
    </row>
    <row r="69" spans="1:6" ht="12" customHeight="1" thickBot="1">
      <c r="A69" s="11"/>
      <c r="B69" s="31"/>
      <c r="C69" s="43" t="s">
        <v>70</v>
      </c>
      <c r="D69" s="159">
        <v>600</v>
      </c>
      <c r="E69" s="127">
        <v>25300</v>
      </c>
      <c r="F69" s="160">
        <f t="shared" si="8"/>
        <v>25900</v>
      </c>
    </row>
    <row r="70" spans="1:6" ht="27.75" customHeight="1" thickBot="1">
      <c r="A70" s="32">
        <v>852</v>
      </c>
      <c r="B70" s="29"/>
      <c r="C70" s="22" t="s">
        <v>8</v>
      </c>
      <c r="D70" s="23">
        <f>SUM(D78+D84+D91+D96+D99+D102+D106+D71)</f>
        <v>11689900</v>
      </c>
      <c r="E70" s="45">
        <f>SUM(E78+E84+E91+E96+E99+E102+E106+E71)</f>
        <v>1668892</v>
      </c>
      <c r="F70" s="48">
        <f t="shared" si="8"/>
        <v>13358792</v>
      </c>
    </row>
    <row r="71" spans="1:6" ht="12" customHeight="1">
      <c r="A71" s="11"/>
      <c r="B71" s="38">
        <v>85202</v>
      </c>
      <c r="C71" s="39" t="s">
        <v>14</v>
      </c>
      <c r="D71" s="57">
        <v>0</v>
      </c>
      <c r="E71" s="58">
        <f>E72</f>
        <v>1668892</v>
      </c>
      <c r="F71" s="53">
        <f t="shared" si="8"/>
        <v>1668892</v>
      </c>
    </row>
    <row r="72" spans="1:6" s="119" customFormat="1" ht="12.75">
      <c r="A72" s="11"/>
      <c r="B72" s="273"/>
      <c r="C72" s="34" t="s">
        <v>19</v>
      </c>
      <c r="D72" s="156">
        <v>0</v>
      </c>
      <c r="E72" s="157">
        <f>E73+E76</f>
        <v>1668892</v>
      </c>
      <c r="F72" s="158">
        <f t="shared" si="8"/>
        <v>1668892</v>
      </c>
    </row>
    <row r="73" spans="1:6" ht="12" customHeight="1">
      <c r="A73" s="121"/>
      <c r="B73" s="274"/>
      <c r="C73" s="43" t="s">
        <v>69</v>
      </c>
      <c r="D73" s="116">
        <f>D74</f>
        <v>0</v>
      </c>
      <c r="E73" s="117">
        <f>E74+E75</f>
        <v>584112</v>
      </c>
      <c r="F73" s="118">
        <f aca="true" t="shared" si="9" ref="F73:F83">SUM(D73:E73)</f>
        <v>584112</v>
      </c>
    </row>
    <row r="74" spans="1:6" s="14" customFormat="1" ht="26.25" customHeight="1">
      <c r="A74" s="121"/>
      <c r="B74" s="274"/>
      <c r="C74" s="43" t="s">
        <v>70</v>
      </c>
      <c r="D74" s="123">
        <v>0</v>
      </c>
      <c r="E74" s="157">
        <f>445833+67800+11200+9000</f>
        <v>533833</v>
      </c>
      <c r="F74" s="124">
        <f t="shared" si="9"/>
        <v>533833</v>
      </c>
    </row>
    <row r="75" spans="1:6" s="14" customFormat="1" ht="12" customHeight="1">
      <c r="A75" s="121"/>
      <c r="B75" s="274"/>
      <c r="C75" s="43" t="s">
        <v>71</v>
      </c>
      <c r="D75" s="123">
        <v>0</v>
      </c>
      <c r="E75" s="157">
        <f>21779+300+28200</f>
        <v>50279</v>
      </c>
      <c r="F75" s="124">
        <f t="shared" si="9"/>
        <v>50279</v>
      </c>
    </row>
    <row r="76" spans="1:6" s="14" customFormat="1" ht="12" customHeight="1">
      <c r="A76" s="121"/>
      <c r="B76" s="274"/>
      <c r="C76" s="43" t="s">
        <v>72</v>
      </c>
      <c r="D76" s="116">
        <f>D77</f>
        <v>0</v>
      </c>
      <c r="E76" s="117">
        <f>E77</f>
        <v>1084780</v>
      </c>
      <c r="F76" s="118">
        <f t="shared" si="9"/>
        <v>1084780</v>
      </c>
    </row>
    <row r="77" spans="1:6" s="14" customFormat="1" ht="12" customHeight="1">
      <c r="A77" s="121"/>
      <c r="B77" s="274"/>
      <c r="C77" s="43" t="s">
        <v>73</v>
      </c>
      <c r="D77" s="116">
        <v>0</v>
      </c>
      <c r="E77" s="157">
        <v>1084780</v>
      </c>
      <c r="F77" s="118">
        <f t="shared" si="9"/>
        <v>1084780</v>
      </c>
    </row>
    <row r="78" spans="1:6" s="14" customFormat="1" ht="12" customHeight="1">
      <c r="A78" s="11"/>
      <c r="B78" s="40">
        <v>85203</v>
      </c>
      <c r="C78" s="41" t="s">
        <v>15</v>
      </c>
      <c r="D78" s="59">
        <f>D79</f>
        <v>528000</v>
      </c>
      <c r="E78" s="60">
        <f>E79</f>
        <v>0</v>
      </c>
      <c r="F78" s="53">
        <f t="shared" si="9"/>
        <v>528000</v>
      </c>
    </row>
    <row r="79" spans="1:6" s="14" customFormat="1" ht="12" customHeight="1">
      <c r="A79" s="121"/>
      <c r="B79" s="125"/>
      <c r="C79" s="129" t="s">
        <v>19</v>
      </c>
      <c r="D79" s="116">
        <f>D80+D83</f>
        <v>528000</v>
      </c>
      <c r="E79" s="117">
        <f>E80+E83</f>
        <v>0</v>
      </c>
      <c r="F79" s="118">
        <f t="shared" si="9"/>
        <v>528000</v>
      </c>
    </row>
    <row r="80" spans="1:6" ht="12" customHeight="1">
      <c r="A80" s="121"/>
      <c r="B80" s="120"/>
      <c r="C80" s="43" t="s">
        <v>69</v>
      </c>
      <c r="D80" s="116">
        <f>D81+D82</f>
        <v>527500</v>
      </c>
      <c r="E80" s="117">
        <f>E81+E82</f>
        <v>0</v>
      </c>
      <c r="F80" s="118">
        <f t="shared" si="9"/>
        <v>527500</v>
      </c>
    </row>
    <row r="81" spans="1:6" s="119" customFormat="1" ht="12.75">
      <c r="A81" s="121"/>
      <c r="B81" s="125"/>
      <c r="C81" s="43" t="s">
        <v>70</v>
      </c>
      <c r="D81" s="116">
        <f>310000+26200+52400+8300+2400</f>
        <v>399300</v>
      </c>
      <c r="E81" s="117">
        <v>0</v>
      </c>
      <c r="F81" s="118">
        <f t="shared" si="9"/>
        <v>399300</v>
      </c>
    </row>
    <row r="82" spans="1:6" s="119" customFormat="1" ht="12.75">
      <c r="A82" s="121"/>
      <c r="B82" s="125"/>
      <c r="C82" s="43" t="s">
        <v>71</v>
      </c>
      <c r="D82" s="116">
        <f>14000+1000+12000+38000+2000+400+35000+3000+1000+2000+2000+3000+13800+1000</f>
        <v>128200</v>
      </c>
      <c r="E82" s="117">
        <v>0</v>
      </c>
      <c r="F82" s="118">
        <f t="shared" si="9"/>
        <v>128200</v>
      </c>
    </row>
    <row r="83" spans="1:6" s="119" customFormat="1" ht="12.75">
      <c r="A83" s="121"/>
      <c r="B83" s="125"/>
      <c r="C83" s="43" t="s">
        <v>55</v>
      </c>
      <c r="D83" s="116">
        <v>500</v>
      </c>
      <c r="E83" s="117">
        <v>0</v>
      </c>
      <c r="F83" s="118">
        <f t="shared" si="9"/>
        <v>500</v>
      </c>
    </row>
    <row r="84" spans="1:6" ht="12" customHeight="1">
      <c r="A84" s="11"/>
      <c r="B84" s="278">
        <v>85212</v>
      </c>
      <c r="C84" s="259" t="s">
        <v>53</v>
      </c>
      <c r="D84" s="267">
        <f>D86</f>
        <v>9991100</v>
      </c>
      <c r="E84" s="257">
        <f>E86</f>
        <v>0</v>
      </c>
      <c r="F84" s="255">
        <f>SUM(D84:E84)</f>
        <v>9991100</v>
      </c>
    </row>
    <row r="85" spans="1:6" s="119" customFormat="1" ht="12.75">
      <c r="A85" s="11"/>
      <c r="B85" s="279"/>
      <c r="C85" s="260"/>
      <c r="D85" s="268"/>
      <c r="E85" s="258"/>
      <c r="F85" s="256"/>
    </row>
    <row r="86" spans="1:6" s="119" customFormat="1" ht="12.75">
      <c r="A86" s="121"/>
      <c r="B86" s="125"/>
      <c r="C86" s="129" t="s">
        <v>19</v>
      </c>
      <c r="D86" s="116">
        <f>D87+D90</f>
        <v>9991100</v>
      </c>
      <c r="E86" s="117">
        <f>E87+E90</f>
        <v>0</v>
      </c>
      <c r="F86" s="118">
        <f aca="true" t="shared" si="10" ref="F86:F91">SUM(D86:E86)</f>
        <v>9991100</v>
      </c>
    </row>
    <row r="87" spans="1:6" s="119" customFormat="1" ht="12.75">
      <c r="A87" s="121"/>
      <c r="B87" s="120"/>
      <c r="C87" s="43" t="s">
        <v>69</v>
      </c>
      <c r="D87" s="116">
        <f>D88+D89</f>
        <v>299733</v>
      </c>
      <c r="E87" s="117">
        <f>E88+E89</f>
        <v>0</v>
      </c>
      <c r="F87" s="118">
        <f t="shared" si="10"/>
        <v>299733</v>
      </c>
    </row>
    <row r="88" spans="1:6" s="119" customFormat="1" ht="12.75">
      <c r="A88" s="121"/>
      <c r="B88" s="125"/>
      <c r="C88" s="43" t="s">
        <v>70</v>
      </c>
      <c r="D88" s="116">
        <f>185984+28445+4376</f>
        <v>218805</v>
      </c>
      <c r="E88" s="117">
        <v>0</v>
      </c>
      <c r="F88" s="118">
        <f t="shared" si="10"/>
        <v>218805</v>
      </c>
    </row>
    <row r="89" spans="1:6" s="119" customFormat="1" ht="12.75">
      <c r="A89" s="121"/>
      <c r="B89" s="125"/>
      <c r="C89" s="43" t="s">
        <v>71</v>
      </c>
      <c r="D89" s="116">
        <f>25000+4000+38000+3000+7000+3928</f>
        <v>80928</v>
      </c>
      <c r="E89" s="117">
        <v>0</v>
      </c>
      <c r="F89" s="118">
        <f t="shared" si="10"/>
        <v>80928</v>
      </c>
    </row>
    <row r="90" spans="1:6" s="13" customFormat="1" ht="12" customHeight="1">
      <c r="A90" s="121"/>
      <c r="B90" s="125"/>
      <c r="C90" s="43" t="s">
        <v>55</v>
      </c>
      <c r="D90" s="126">
        <v>9691367</v>
      </c>
      <c r="E90" s="127">
        <v>0</v>
      </c>
      <c r="F90" s="118">
        <f t="shared" si="10"/>
        <v>9691367</v>
      </c>
    </row>
    <row r="91" spans="1:6" ht="12" customHeight="1">
      <c r="A91" s="11"/>
      <c r="B91" s="278">
        <v>85213</v>
      </c>
      <c r="C91" s="259" t="s">
        <v>52</v>
      </c>
      <c r="D91" s="267">
        <f>D93</f>
        <v>74400</v>
      </c>
      <c r="E91" s="257">
        <v>0</v>
      </c>
      <c r="F91" s="255">
        <f t="shared" si="10"/>
        <v>74400</v>
      </c>
    </row>
    <row r="92" spans="1:6" ht="12" customHeight="1">
      <c r="A92" s="11"/>
      <c r="B92" s="297"/>
      <c r="C92" s="260"/>
      <c r="D92" s="293"/>
      <c r="E92" s="294"/>
      <c r="F92" s="256"/>
    </row>
    <row r="93" spans="1:6" ht="12" customHeight="1">
      <c r="A93" s="11"/>
      <c r="B93" s="273"/>
      <c r="C93" s="34" t="s">
        <v>19</v>
      </c>
      <c r="D93" s="156">
        <f>D94</f>
        <v>74400</v>
      </c>
      <c r="E93" s="157">
        <v>0</v>
      </c>
      <c r="F93" s="158">
        <f aca="true" t="shared" si="11" ref="F93:F102">SUM(D93:E93)</f>
        <v>74400</v>
      </c>
    </row>
    <row r="94" spans="1:6" ht="12" customHeight="1">
      <c r="A94" s="121"/>
      <c r="B94" s="274"/>
      <c r="C94" s="43" t="s">
        <v>69</v>
      </c>
      <c r="D94" s="116">
        <f>D95</f>
        <v>74400</v>
      </c>
      <c r="E94" s="117">
        <f>E95</f>
        <v>0</v>
      </c>
      <c r="F94" s="118">
        <f t="shared" si="11"/>
        <v>74400</v>
      </c>
    </row>
    <row r="95" spans="1:6" ht="12" customHeight="1">
      <c r="A95" s="11"/>
      <c r="B95" s="275"/>
      <c r="C95" s="43" t="s">
        <v>70</v>
      </c>
      <c r="D95" s="156">
        <f>41000+33400</f>
        <v>74400</v>
      </c>
      <c r="E95" s="157">
        <v>0</v>
      </c>
      <c r="F95" s="158">
        <f t="shared" si="11"/>
        <v>74400</v>
      </c>
    </row>
    <row r="96" spans="1:6" ht="24">
      <c r="A96" s="18"/>
      <c r="B96" s="61">
        <v>85214</v>
      </c>
      <c r="C96" s="100" t="s">
        <v>63</v>
      </c>
      <c r="D96" s="59">
        <f>D97</f>
        <v>140000</v>
      </c>
      <c r="E96" s="60">
        <v>0</v>
      </c>
      <c r="F96" s="55">
        <f t="shared" si="11"/>
        <v>140000</v>
      </c>
    </row>
    <row r="97" spans="1:6" ht="12">
      <c r="A97" s="18"/>
      <c r="B97" s="276"/>
      <c r="C97" s="34" t="s">
        <v>19</v>
      </c>
      <c r="D97" s="156">
        <f>D98</f>
        <v>140000</v>
      </c>
      <c r="E97" s="157">
        <f>E98</f>
        <v>0</v>
      </c>
      <c r="F97" s="158">
        <f t="shared" si="11"/>
        <v>140000</v>
      </c>
    </row>
    <row r="98" spans="1:6" ht="12">
      <c r="A98" s="18"/>
      <c r="B98" s="277"/>
      <c r="C98" s="43" t="s">
        <v>55</v>
      </c>
      <c r="D98" s="156">
        <v>140000</v>
      </c>
      <c r="E98" s="157">
        <v>0</v>
      </c>
      <c r="F98" s="158">
        <f t="shared" si="11"/>
        <v>140000</v>
      </c>
    </row>
    <row r="99" spans="1:6" ht="12">
      <c r="A99" s="18"/>
      <c r="B99" s="61">
        <v>85216</v>
      </c>
      <c r="C99" s="41" t="s">
        <v>47</v>
      </c>
      <c r="D99" s="59">
        <f>D100</f>
        <v>353100</v>
      </c>
      <c r="E99" s="60">
        <v>0</v>
      </c>
      <c r="F99" s="53">
        <f t="shared" si="11"/>
        <v>353100</v>
      </c>
    </row>
    <row r="100" spans="1:6" ht="12">
      <c r="A100" s="18"/>
      <c r="B100" s="276"/>
      <c r="C100" s="34" t="s">
        <v>19</v>
      </c>
      <c r="D100" s="156">
        <f>D101</f>
        <v>353100</v>
      </c>
      <c r="E100" s="157">
        <f>E101</f>
        <v>0</v>
      </c>
      <c r="F100" s="158">
        <f t="shared" si="11"/>
        <v>353100</v>
      </c>
    </row>
    <row r="101" spans="1:6" ht="12">
      <c r="A101" s="18"/>
      <c r="B101" s="277"/>
      <c r="C101" s="43" t="s">
        <v>55</v>
      </c>
      <c r="D101" s="156">
        <v>353100</v>
      </c>
      <c r="E101" s="157">
        <v>0</v>
      </c>
      <c r="F101" s="158">
        <f t="shared" si="11"/>
        <v>353100</v>
      </c>
    </row>
    <row r="102" spans="1:6" ht="12">
      <c r="A102" s="11"/>
      <c r="B102" s="40">
        <v>85219</v>
      </c>
      <c r="C102" s="41" t="s">
        <v>16</v>
      </c>
      <c r="D102" s="59">
        <f aca="true" t="shared" si="12" ref="D102:E104">D103</f>
        <v>487100</v>
      </c>
      <c r="E102" s="60">
        <f t="shared" si="12"/>
        <v>0</v>
      </c>
      <c r="F102" s="53">
        <f t="shared" si="11"/>
        <v>487100</v>
      </c>
    </row>
    <row r="103" spans="1:6" ht="12">
      <c r="A103" s="121"/>
      <c r="B103" s="140"/>
      <c r="C103" s="129" t="s">
        <v>19</v>
      </c>
      <c r="D103" s="116">
        <f t="shared" si="12"/>
        <v>487100</v>
      </c>
      <c r="E103" s="117">
        <f t="shared" si="12"/>
        <v>0</v>
      </c>
      <c r="F103" s="118">
        <f aca="true" t="shared" si="13" ref="F103:F111">SUM(D103:E103)</f>
        <v>487100</v>
      </c>
    </row>
    <row r="104" spans="1:6" ht="12">
      <c r="A104" s="121"/>
      <c r="B104" s="120"/>
      <c r="C104" s="43" t="s">
        <v>69</v>
      </c>
      <c r="D104" s="116">
        <f t="shared" si="12"/>
        <v>487100</v>
      </c>
      <c r="E104" s="117">
        <f t="shared" si="12"/>
        <v>0</v>
      </c>
      <c r="F104" s="118">
        <f t="shared" si="13"/>
        <v>487100</v>
      </c>
    </row>
    <row r="105" spans="1:6" ht="12">
      <c r="A105" s="121"/>
      <c r="B105" s="125"/>
      <c r="C105" s="43" t="s">
        <v>70</v>
      </c>
      <c r="D105" s="157">
        <f>412600+64400+10100</f>
        <v>487100</v>
      </c>
      <c r="E105" s="117">
        <v>0</v>
      </c>
      <c r="F105" s="118">
        <f t="shared" si="13"/>
        <v>487100</v>
      </c>
    </row>
    <row r="106" spans="1:6" ht="12">
      <c r="A106" s="11"/>
      <c r="B106" s="61">
        <v>85228</v>
      </c>
      <c r="C106" s="41" t="s">
        <v>28</v>
      </c>
      <c r="D106" s="59">
        <f>D107</f>
        <v>116200</v>
      </c>
      <c r="E106" s="60">
        <f>E107</f>
        <v>0</v>
      </c>
      <c r="F106" s="53">
        <f t="shared" si="13"/>
        <v>116200</v>
      </c>
    </row>
    <row r="107" spans="1:6" ht="12">
      <c r="A107" s="121"/>
      <c r="B107" s="140"/>
      <c r="C107" s="129" t="s">
        <v>19</v>
      </c>
      <c r="D107" s="116">
        <f>D108+D111</f>
        <v>116200</v>
      </c>
      <c r="E107" s="117">
        <f>E111+E108</f>
        <v>0</v>
      </c>
      <c r="F107" s="118">
        <f t="shared" si="13"/>
        <v>116200</v>
      </c>
    </row>
    <row r="108" spans="1:6" ht="12">
      <c r="A108" s="121"/>
      <c r="B108" s="120"/>
      <c r="C108" s="43" t="s">
        <v>69</v>
      </c>
      <c r="D108" s="116">
        <f>D109+D110</f>
        <v>116200</v>
      </c>
      <c r="E108" s="117">
        <f>E109+E110</f>
        <v>0</v>
      </c>
      <c r="F108" s="118">
        <f t="shared" si="13"/>
        <v>116200</v>
      </c>
    </row>
    <row r="109" spans="1:6" ht="12">
      <c r="A109" s="121"/>
      <c r="B109" s="125"/>
      <c r="C109" s="43" t="s">
        <v>70</v>
      </c>
      <c r="D109" s="116">
        <f>89000+7200+12200+2300</f>
        <v>110700</v>
      </c>
      <c r="E109" s="117">
        <v>0</v>
      </c>
      <c r="F109" s="118">
        <f t="shared" si="13"/>
        <v>110700</v>
      </c>
    </row>
    <row r="110" spans="1:6" ht="12">
      <c r="A110" s="121"/>
      <c r="B110" s="125"/>
      <c r="C110" s="43" t="s">
        <v>71</v>
      </c>
      <c r="D110" s="116">
        <v>5500</v>
      </c>
      <c r="E110" s="117">
        <v>0</v>
      </c>
      <c r="F110" s="118">
        <f t="shared" si="13"/>
        <v>5500</v>
      </c>
    </row>
    <row r="111" spans="1:6" ht="13.5" thickBot="1">
      <c r="A111" s="121"/>
      <c r="B111" s="125"/>
      <c r="C111" s="43" t="s">
        <v>55</v>
      </c>
      <c r="D111" s="116">
        <v>0</v>
      </c>
      <c r="E111" s="117">
        <v>0</v>
      </c>
      <c r="F111" s="118">
        <f t="shared" si="13"/>
        <v>0</v>
      </c>
    </row>
    <row r="112" spans="1:6" ht="13.5" thickBot="1">
      <c r="A112" s="32">
        <v>853</v>
      </c>
      <c r="B112" s="29"/>
      <c r="C112" s="22" t="s">
        <v>17</v>
      </c>
      <c r="D112" s="23">
        <v>0</v>
      </c>
      <c r="E112" s="45">
        <f>E113</f>
        <v>210800</v>
      </c>
      <c r="F112" s="48">
        <f aca="true" t="shared" si="14" ref="F112:F119">SUM(D112:E112)</f>
        <v>210800</v>
      </c>
    </row>
    <row r="113" spans="1:6" ht="12.75">
      <c r="A113" s="11"/>
      <c r="B113" s="38">
        <v>85321</v>
      </c>
      <c r="C113" s="39" t="s">
        <v>20</v>
      </c>
      <c r="D113" s="57">
        <f>D114</f>
        <v>0</v>
      </c>
      <c r="E113" s="58">
        <f>E114</f>
        <v>210800</v>
      </c>
      <c r="F113" s="53">
        <f t="shared" si="14"/>
        <v>210800</v>
      </c>
    </row>
    <row r="114" spans="1:6" ht="12.75">
      <c r="A114" s="121"/>
      <c r="B114" s="140"/>
      <c r="C114" s="129" t="s">
        <v>19</v>
      </c>
      <c r="D114" s="116">
        <f>D115+D118</f>
        <v>0</v>
      </c>
      <c r="E114" s="117">
        <f>E115+E118</f>
        <v>210800</v>
      </c>
      <c r="F114" s="118">
        <f t="shared" si="14"/>
        <v>210800</v>
      </c>
    </row>
    <row r="115" spans="1:6" ht="12.75">
      <c r="A115" s="121"/>
      <c r="B115" s="120"/>
      <c r="C115" s="43" t="s">
        <v>69</v>
      </c>
      <c r="D115" s="116">
        <f>D116+D117</f>
        <v>0</v>
      </c>
      <c r="E115" s="117">
        <f>E116+E117</f>
        <v>210500</v>
      </c>
      <c r="F115" s="118">
        <f t="shared" si="14"/>
        <v>210500</v>
      </c>
    </row>
    <row r="116" spans="1:6" ht="12.75">
      <c r="A116" s="121"/>
      <c r="B116" s="280"/>
      <c r="C116" s="43" t="s">
        <v>70</v>
      </c>
      <c r="D116" s="116">
        <v>0</v>
      </c>
      <c r="E116" s="117">
        <f>88830+7551+16946+1715+61440</f>
        <v>176482</v>
      </c>
      <c r="F116" s="118">
        <f t="shared" si="14"/>
        <v>176482</v>
      </c>
    </row>
    <row r="117" spans="1:6" ht="24">
      <c r="A117" s="121"/>
      <c r="B117" s="280"/>
      <c r="C117" s="44" t="s">
        <v>71</v>
      </c>
      <c r="D117" s="126">
        <v>0</v>
      </c>
      <c r="E117" s="127">
        <f>4500+6400+2000+300+14000+650+1500+200+500+3468+500</f>
        <v>34018</v>
      </c>
      <c r="F117" s="128">
        <f t="shared" si="14"/>
        <v>34018</v>
      </c>
    </row>
    <row r="118" spans="1:6" ht="13.5" thickBot="1">
      <c r="A118" s="121"/>
      <c r="B118" s="125"/>
      <c r="C118" s="135" t="s">
        <v>55</v>
      </c>
      <c r="D118" s="161">
        <v>0</v>
      </c>
      <c r="E118" s="162">
        <v>300</v>
      </c>
      <c r="F118" s="163">
        <f t="shared" si="14"/>
        <v>300</v>
      </c>
    </row>
    <row r="119" spans="1:6" ht="13.5" thickBot="1">
      <c r="A119" s="49"/>
      <c r="B119" s="50"/>
      <c r="C119" s="51" t="s">
        <v>25</v>
      </c>
      <c r="D119" s="52">
        <f>D9+D14+D19+D30+D33+D47+D57+D64+D70+D112+D53</f>
        <v>11974751</v>
      </c>
      <c r="E119" s="52">
        <f>E9+E14+E19+E30+E33+E47+E57+E64+E70+E112+E53</f>
        <v>9716928</v>
      </c>
      <c r="F119" s="136">
        <f t="shared" si="14"/>
        <v>21691679</v>
      </c>
    </row>
    <row r="121" ht="12.75">
      <c r="F121" s="12"/>
    </row>
  </sheetData>
  <sheetProtection/>
  <mergeCells count="34">
    <mergeCell ref="B3:E5"/>
    <mergeCell ref="E7:E8"/>
    <mergeCell ref="D91:D92"/>
    <mergeCell ref="E91:E92"/>
    <mergeCell ref="D47:D48"/>
    <mergeCell ref="B91:B92"/>
    <mergeCell ref="B65:B66"/>
    <mergeCell ref="B72:B77"/>
    <mergeCell ref="A6:B6"/>
    <mergeCell ref="A7:A8"/>
    <mergeCell ref="B7:B8"/>
    <mergeCell ref="C7:C8"/>
    <mergeCell ref="D7:D8"/>
    <mergeCell ref="A47:A48"/>
    <mergeCell ref="B47:B48"/>
    <mergeCell ref="C47:C48"/>
    <mergeCell ref="B93:B95"/>
    <mergeCell ref="B97:B98"/>
    <mergeCell ref="B100:B101"/>
    <mergeCell ref="C91:C92"/>
    <mergeCell ref="B84:B85"/>
    <mergeCell ref="B116:B117"/>
    <mergeCell ref="F7:F8"/>
    <mergeCell ref="F47:F48"/>
    <mergeCell ref="D84:D85"/>
    <mergeCell ref="E47:E48"/>
    <mergeCell ref="E65:E66"/>
    <mergeCell ref="D65:D66"/>
    <mergeCell ref="F91:F92"/>
    <mergeCell ref="E84:E85"/>
    <mergeCell ref="C84:C85"/>
    <mergeCell ref="F84:F85"/>
    <mergeCell ref="C65:C66"/>
    <mergeCell ref="F65:F66"/>
  </mergeCells>
  <printOptions/>
  <pageMargins left="0.5511811023622047" right="0.3937007874015748" top="0.5905511811023623" bottom="0.5905511811023623" header="0" footer="0"/>
  <pageSetup horizontalDpi="600" verticalDpi="600" orientation="portrait" paperSize="9" scale="80" r:id="rId3"/>
  <rowBreaks count="1" manualBreakCount="1">
    <brk id="77" max="5" man="1"/>
  </rowBreaks>
  <ignoredErrors>
    <ignoredError sqref="A9:B10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K.Walczyk</cp:lastModifiedBy>
  <cp:lastPrinted>2010-11-13T08:50:25Z</cp:lastPrinted>
  <dcterms:created xsi:type="dcterms:W3CDTF">2003-11-21T08:42:04Z</dcterms:created>
  <dcterms:modified xsi:type="dcterms:W3CDTF">2010-12-08T10:08:52Z</dcterms:modified>
  <cp:category/>
  <cp:version/>
  <cp:contentType/>
  <cp:contentStatus/>
</cp:coreProperties>
</file>